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2384" windowHeight="8076" tabRatio="924" firstSheet="1" activeTab="7"/>
  </bookViews>
  <sheets>
    <sheet name="Баланс" sheetId="1" state="hidden" r:id="rId1"/>
    <sheet name="БДДС план" sheetId="2" r:id="rId2"/>
    <sheet name="БДДС факт" sheetId="3" r:id="rId3"/>
    <sheet name="БДДС план-факт" sheetId="4" r:id="rId4"/>
    <sheet name="ОПиУ план" sheetId="5" r:id="rId5"/>
    <sheet name="ОПиУ факт" sheetId="6" r:id="rId6"/>
    <sheet name="ОПиУ план-факт" sheetId="7" r:id="rId7"/>
    <sheet name="CF-0109" sheetId="8" r:id="rId8"/>
    <sheet name="CF-0209" sheetId="9" r:id="rId9"/>
    <sheet name="CF-0309" sheetId="10" r:id="rId10"/>
    <sheet name="CF-0409" sheetId="11" r:id="rId11"/>
    <sheet name="CF-0509" sheetId="12" r:id="rId12"/>
    <sheet name="CF-0609" sheetId="13" r:id="rId13"/>
    <sheet name="CF-0709" sheetId="14" r:id="rId14"/>
    <sheet name="CF-0809" sheetId="15" r:id="rId15"/>
    <sheet name="CF-0909" sheetId="16" r:id="rId16"/>
    <sheet name="CF-1009" sheetId="17" r:id="rId17"/>
    <sheet name="III-07" sheetId="18" state="hidden" r:id="rId18"/>
    <sheet name="CF-1109" sheetId="19" r:id="rId19"/>
    <sheet name="CF-1209" sheetId="20" r:id="rId20"/>
  </sheets>
  <externalReferences>
    <externalReference r:id="rId23"/>
  </externalReferences>
  <definedNames>
    <definedName name="_xlnm._FilterDatabase" localSheetId="4" hidden="1">'ОПиУ план'!$A$2:$A$11</definedName>
    <definedName name="_xlnm._FilterDatabase" localSheetId="6" hidden="1">'ОПиУ план-факт'!$A$2:$A$11</definedName>
    <definedName name="_xlnm._FilterDatabase" localSheetId="5" hidden="1">'ОПиУ факт'!$A$2:$A$11</definedName>
    <definedName name="Cashflow" localSheetId="7">'CF-0109'!#REF!,'CF-0109'!#REF!,'CF-0109'!#REF!,'CF-0109'!#REF!,'CF-0109'!#REF!,'CF-0109'!#REF!,'CF-0109'!#REF!,'CF-0109'!#REF!</definedName>
    <definedName name="Cashflow" localSheetId="8">'CF-0209'!#REF!,'CF-0209'!#REF!,'CF-0209'!#REF!,'CF-0209'!#REF!,'CF-0209'!#REF!,'CF-0209'!#REF!,'CF-0209'!#REF!,'CF-0209'!#REF!</definedName>
    <definedName name="Cashflow" localSheetId="9">'CF-0309'!#REF!,'CF-0309'!#REF!,'CF-0309'!#REF!,'CF-0309'!#REF!,'CF-0309'!#REF!,'CF-0309'!#REF!,'CF-0309'!#REF!,'CF-0309'!#REF!</definedName>
    <definedName name="Cashflow" localSheetId="10">'CF-0409'!#REF!,'CF-0409'!#REF!,'CF-0409'!#REF!,'CF-0409'!#REF!,'CF-0409'!#REF!,'CF-0409'!#REF!,'CF-0409'!#REF!,'CF-0409'!#REF!</definedName>
    <definedName name="Cashflow" localSheetId="11">'CF-0509'!#REF!,'CF-0509'!#REF!,'CF-0509'!#REF!,'CF-0509'!#REF!,'CF-0509'!#REF!,'CF-0509'!#REF!,'CF-0509'!#REF!,'CF-0509'!#REF!</definedName>
    <definedName name="Cashflow" localSheetId="12">'CF-0609'!#REF!,'CF-0609'!#REF!,'CF-0609'!#REF!,'CF-0609'!#REF!,'CF-0609'!#REF!,'CF-0609'!#REF!,'CF-0609'!#REF!,'CF-0609'!#REF!</definedName>
    <definedName name="Cashflow" localSheetId="13">'CF-0709'!#REF!,'CF-0709'!#REF!,'CF-0709'!#REF!,'CF-0709'!#REF!,'CF-0709'!#REF!,'CF-0709'!#REF!,'CF-0709'!#REF!,'CF-0709'!#REF!</definedName>
    <definedName name="Cashflow" localSheetId="14">'CF-0809'!#REF!,'CF-0809'!#REF!,'CF-0809'!#REF!,'CF-0809'!#REF!,'CF-0809'!#REF!,'CF-0809'!#REF!,'CF-0809'!#REF!,'CF-0809'!#REF!</definedName>
    <definedName name="Cashflow" localSheetId="15">'CF-0909'!#REF!,'CF-0909'!#REF!,'CF-0909'!#REF!,'CF-0909'!#REF!,'CF-0909'!#REF!,'CF-0909'!#REF!,'CF-0909'!#REF!,'CF-0909'!#REF!</definedName>
    <definedName name="Cashflow" localSheetId="16">'CF-1009'!#REF!,'CF-1009'!#REF!,'CF-1009'!#REF!,'CF-1009'!#REF!,'CF-1009'!#REF!,'CF-1009'!#REF!,'CF-1009'!#REF!,'CF-1009'!#REF!</definedName>
    <definedName name="Cashflow" localSheetId="18">'CF-1109'!#REF!,'CF-1109'!#REF!,'CF-1109'!#REF!,'CF-1109'!#REF!,'CF-1109'!#REF!,'CF-1109'!#REF!,'CF-1109'!#REF!,'CF-1109'!#REF!</definedName>
    <definedName name="Cashflow" localSheetId="19">'CF-1209'!#REF!,'CF-1209'!#REF!,'CF-1209'!#REF!,'CF-1209'!#REF!,'CF-1209'!#REF!,'CF-1209'!#REF!,'CF-1209'!#REF!,'CF-1209'!#REF!</definedName>
    <definedName name="Cashflow" localSheetId="17">'III-07'!#REF!,'III-07'!#REF!,'III-07'!#REF!,'III-07'!#REF!,'III-07'!#REF!,'III-07'!#REF!,'III-07'!#REF!,'III-07'!#REF!</definedName>
    <definedName name="Cashflow">#REF!,#REF!,#REF!,#REF!,#REF!,#REF!,#REF!,#REF!</definedName>
    <definedName name="Z_09F13728_22D1_4926_990E_59419E43C1DE_.wvu.Cols" localSheetId="7" hidden="1">'CF-0109'!$C:$D,'CF-0109'!#REF!</definedName>
    <definedName name="Z_09F13728_22D1_4926_990E_59419E43C1DE_.wvu.Cols" localSheetId="8" hidden="1">'CF-0209'!$C:$D,'CF-0209'!#REF!</definedName>
    <definedName name="Z_09F13728_22D1_4926_990E_59419E43C1DE_.wvu.Cols" localSheetId="9" hidden="1">'CF-0309'!$C:$D,'CF-0309'!#REF!</definedName>
    <definedName name="Z_09F13728_22D1_4926_990E_59419E43C1DE_.wvu.Cols" localSheetId="10" hidden="1">'CF-0409'!$C:$D,'CF-0409'!#REF!</definedName>
    <definedName name="Z_09F13728_22D1_4926_990E_59419E43C1DE_.wvu.Cols" localSheetId="11" hidden="1">'CF-0509'!$C:$D,'CF-0509'!#REF!</definedName>
    <definedName name="Z_09F13728_22D1_4926_990E_59419E43C1DE_.wvu.Cols" localSheetId="12" hidden="1">'CF-0609'!$C:$D,'CF-0609'!#REF!</definedName>
    <definedName name="Z_09F13728_22D1_4926_990E_59419E43C1DE_.wvu.Cols" localSheetId="13" hidden="1">'CF-0709'!$C:$D,'CF-0709'!#REF!</definedName>
    <definedName name="Z_09F13728_22D1_4926_990E_59419E43C1DE_.wvu.Cols" localSheetId="14" hidden="1">'CF-0809'!$C:$D,'CF-0809'!#REF!</definedName>
    <definedName name="Z_09F13728_22D1_4926_990E_59419E43C1DE_.wvu.Cols" localSheetId="15" hidden="1">'CF-0909'!$C:$D,'CF-0909'!#REF!</definedName>
    <definedName name="Z_09F13728_22D1_4926_990E_59419E43C1DE_.wvu.Cols" localSheetId="16" hidden="1">'CF-1009'!$C:$D,'CF-1009'!#REF!</definedName>
    <definedName name="Z_09F13728_22D1_4926_990E_59419E43C1DE_.wvu.Cols" localSheetId="18" hidden="1">'CF-1109'!$C:$D,'CF-1109'!#REF!</definedName>
    <definedName name="Z_09F13728_22D1_4926_990E_59419E43C1DE_.wvu.Cols" localSheetId="19" hidden="1">'CF-1209'!$C:$D,'CF-1209'!#REF!</definedName>
    <definedName name="Z_09F13728_22D1_4926_990E_59419E43C1DE_.wvu.Cols" localSheetId="17" hidden="1">'III-07'!$C:$D,'III-07'!$F:$G</definedName>
    <definedName name="Z_09F13728_22D1_4926_990E_59419E43C1DE_.wvu.Cols" localSheetId="1" hidden="1">'БДДС план'!#REF!,'БДДС план'!#REF!,'БДДС план'!#REF!,'БДДС план'!$C:$D,'БДДС план'!$F:$G,'БДДС план'!$I:$J,'БДДС план'!$L:$M</definedName>
    <definedName name="Z_09F13728_22D1_4926_990E_59419E43C1DE_.wvu.Cols" localSheetId="3" hidden="1">'БДДС план-факт'!#REF!,'БДДС план-факт'!#REF!,'БДДС план-факт'!#REF!,'БДДС план-факт'!$C:$D,'БДДС план-факт'!$F:$G,'БДДС план-факт'!$I:$J,'БДДС план-факт'!$L:$M</definedName>
    <definedName name="Z_09F13728_22D1_4926_990E_59419E43C1DE_.wvu.Cols" localSheetId="2" hidden="1">'БДДС факт'!#REF!,'БДДС факт'!#REF!,'БДДС факт'!#REF!,'БДДС факт'!$C:$D,'БДДС факт'!$F:$G,'БДДС факт'!$I:$J,'БДДС факт'!$L:$M</definedName>
    <definedName name="Z_09F13728_22D1_4926_990E_59419E43C1DE_.wvu.Cols" localSheetId="4" hidden="1">'ОПиУ план'!#REF!,'ОПиУ план'!#REF!,'ОПиУ план'!#REF!,'ОПиУ план'!$B:$C,'ОПиУ план'!$E:$F,'ОПиУ план'!$H:$I,'ОПиУ план'!$K:$L</definedName>
    <definedName name="Z_09F13728_22D1_4926_990E_59419E43C1DE_.wvu.Cols" localSheetId="6" hidden="1">'ОПиУ план-факт'!#REF!,'ОПиУ план-факт'!#REF!,'ОПиУ план-факт'!#REF!,'ОПиУ план-факт'!$B:$C,'ОПиУ план-факт'!$E:$F,'ОПиУ план-факт'!$H:$I,'ОПиУ план-факт'!$K:$L</definedName>
    <definedName name="Z_09F13728_22D1_4926_990E_59419E43C1DE_.wvu.Cols" localSheetId="5" hidden="1">'ОПиУ факт'!#REF!,'ОПиУ факт'!#REF!,'ОПиУ факт'!#REF!,'ОПиУ факт'!$B:$C,'ОПиУ факт'!$E:$F,'ОПиУ факт'!$H:$I,'ОПиУ факт'!$K:$L</definedName>
    <definedName name="Z_09F13728_22D1_4926_990E_59419E43C1DE_.wvu.FilterData" localSheetId="4" hidden="1">'ОПиУ план'!$A$2:$A$11</definedName>
    <definedName name="Z_09F13728_22D1_4926_990E_59419E43C1DE_.wvu.FilterData" localSheetId="6" hidden="1">'ОПиУ план-факт'!$A$2:$A$11</definedName>
    <definedName name="Z_09F13728_22D1_4926_990E_59419E43C1DE_.wvu.FilterData" localSheetId="5" hidden="1">'ОПиУ факт'!$A$2:$A$11</definedName>
    <definedName name="Z_09F13728_22D1_4926_990E_59419E43C1DE_.wvu.PrintArea" localSheetId="1" hidden="1">'БДДС план'!$1:$24</definedName>
    <definedName name="Z_09F13728_22D1_4926_990E_59419E43C1DE_.wvu.PrintArea" localSheetId="3" hidden="1">'БДДС план-факт'!$1:$24</definedName>
    <definedName name="Z_09F13728_22D1_4926_990E_59419E43C1DE_.wvu.PrintArea" localSheetId="2" hidden="1">'БДДС факт'!$1:$24</definedName>
    <definedName name="Z_09F13728_22D1_4926_990E_59419E43C1DE_.wvu.PrintTitles" localSheetId="1" hidden="1">'БДДС план'!$1:$2</definedName>
    <definedName name="Z_09F13728_22D1_4926_990E_59419E43C1DE_.wvu.PrintTitles" localSheetId="3" hidden="1">'БДДС план-факт'!$1:$2</definedName>
    <definedName name="Z_09F13728_22D1_4926_990E_59419E43C1DE_.wvu.PrintTitles" localSheetId="2" hidden="1">'БДДС факт'!$1:$2</definedName>
    <definedName name="Z_09F13728_22D1_4926_990E_59419E43C1DE_.wvu.Rows" localSheetId="7" hidden="1">'CF-0109'!$4:$4,'CF-0109'!$56:$57</definedName>
    <definedName name="Z_09F13728_22D1_4926_990E_59419E43C1DE_.wvu.Rows" localSheetId="8" hidden="1">'CF-0209'!$4:$4,'CF-0209'!$42:$46,'CF-0209'!$56:$57</definedName>
    <definedName name="Z_09F13728_22D1_4926_990E_59419E43C1DE_.wvu.Rows" localSheetId="9" hidden="1">'CF-0309'!$4:$4,'CF-0309'!$18:$25,'CF-0309'!$35:$41,'CF-0309'!$43:$47,'CF-0309'!$57:$57</definedName>
    <definedName name="Z_09F13728_22D1_4926_990E_59419E43C1DE_.wvu.Rows" localSheetId="10" hidden="1">'CF-0409'!$4:$4,'CF-0409'!$18:$25,'CF-0409'!$35:$41,'CF-0409'!$43:$47,'CF-0409'!$57:$57</definedName>
    <definedName name="Z_09F13728_22D1_4926_990E_59419E43C1DE_.wvu.Rows" localSheetId="11" hidden="1">'CF-0509'!$3:$3,'CF-0509'!$17:$24,'CF-0509'!$34:$40,'CF-0509'!$42:$46,'CF-0509'!$56:$57</definedName>
    <definedName name="Z_09F13728_22D1_4926_990E_59419E43C1DE_.wvu.Rows" localSheetId="12" hidden="1">'CF-0609'!$4:$4,'CF-0609'!$18:$25,'CF-0609'!$35:$41,'CF-0609'!$43:$47,'CF-0609'!$57:$57</definedName>
    <definedName name="Z_09F13728_22D1_4926_990E_59419E43C1DE_.wvu.Rows" localSheetId="13" hidden="1">'CF-0709'!$4:$4,'CF-0709'!$18:$25,'CF-0709'!$35:$41,'CF-0709'!$43:$47,'CF-0709'!$57:$57</definedName>
    <definedName name="Z_09F13728_22D1_4926_990E_59419E43C1DE_.wvu.Rows" localSheetId="14" hidden="1">'CF-0809'!$4:$4,'CF-0809'!$18:$25,'CF-0809'!$35:$41,'CF-0809'!$43:$47,'CF-0809'!$57:$57</definedName>
    <definedName name="Z_09F13728_22D1_4926_990E_59419E43C1DE_.wvu.Rows" localSheetId="15" hidden="1">'CF-0909'!$4:$4,'CF-0909'!$18:$25,'CF-0909'!$35:$41,'CF-0909'!$43:$47,'CF-0909'!$57:$57</definedName>
    <definedName name="Z_09F13728_22D1_4926_990E_59419E43C1DE_.wvu.Rows" localSheetId="16" hidden="1">'CF-1009'!$4:$4,'CF-1009'!$18:$25,'CF-1009'!$35:$41,'CF-1009'!$43:$47,'CF-1009'!$57:$57</definedName>
    <definedName name="Z_09F13728_22D1_4926_990E_59419E43C1DE_.wvu.Rows" localSheetId="18" hidden="1">'CF-1109'!$4:$4,'CF-1109'!$18:$25,'CF-1109'!$35:$41,'CF-1109'!$43:$47,'CF-1109'!$57:$57</definedName>
    <definedName name="Z_09F13728_22D1_4926_990E_59419E43C1DE_.wvu.Rows" localSheetId="19" hidden="1">'CF-1209'!$4:$4,'CF-1209'!$18:$25,'CF-1209'!$35:$41,'CF-1209'!$43:$47,'CF-1209'!$57:$58</definedName>
    <definedName name="Z_09F13728_22D1_4926_990E_59419E43C1DE_.wvu.Rows" localSheetId="17" hidden="1">'III-07'!$4:$4,'III-07'!$17:$24,'III-07'!$34:$40,'III-07'!$42:$46,'III-07'!$56:$57,'III-07'!$63:$64,'III-07'!#REF!</definedName>
    <definedName name="Z_306B6EE2_F723_4A9B_930E_4F11391B468B_.wvu.Cols" localSheetId="7" hidden="1">'CF-0109'!$C:$D,'CF-0109'!#REF!</definedName>
    <definedName name="Z_306B6EE2_F723_4A9B_930E_4F11391B468B_.wvu.Cols" localSheetId="8" hidden="1">'CF-0209'!$C:$D,'CF-0209'!#REF!</definedName>
    <definedName name="Z_306B6EE2_F723_4A9B_930E_4F11391B468B_.wvu.Cols" localSheetId="9" hidden="1">'CF-0309'!$C:$D,'CF-0309'!#REF!</definedName>
    <definedName name="Z_306B6EE2_F723_4A9B_930E_4F11391B468B_.wvu.Cols" localSheetId="10" hidden="1">'CF-0409'!$C:$D,'CF-0409'!#REF!</definedName>
    <definedName name="Z_306B6EE2_F723_4A9B_930E_4F11391B468B_.wvu.Cols" localSheetId="11" hidden="1">'CF-0509'!$C:$D,'CF-0509'!#REF!</definedName>
    <definedName name="Z_306B6EE2_F723_4A9B_930E_4F11391B468B_.wvu.Cols" localSheetId="12" hidden="1">'CF-0609'!$C:$D,'CF-0609'!#REF!</definedName>
    <definedName name="Z_306B6EE2_F723_4A9B_930E_4F11391B468B_.wvu.Cols" localSheetId="13" hidden="1">'CF-0709'!$C:$D,'CF-0709'!#REF!</definedName>
    <definedName name="Z_306B6EE2_F723_4A9B_930E_4F11391B468B_.wvu.Cols" localSheetId="14" hidden="1">'CF-0809'!$C:$D,'CF-0809'!#REF!</definedName>
    <definedName name="Z_306B6EE2_F723_4A9B_930E_4F11391B468B_.wvu.Cols" localSheetId="15" hidden="1">'CF-0909'!$C:$D,'CF-0909'!#REF!</definedName>
    <definedName name="Z_306B6EE2_F723_4A9B_930E_4F11391B468B_.wvu.Cols" localSheetId="16" hidden="1">'CF-1009'!$C:$D,'CF-1009'!#REF!</definedName>
    <definedName name="Z_306B6EE2_F723_4A9B_930E_4F11391B468B_.wvu.Cols" localSheetId="18" hidden="1">'CF-1109'!$C:$D,'CF-1109'!#REF!</definedName>
    <definedName name="Z_306B6EE2_F723_4A9B_930E_4F11391B468B_.wvu.Cols" localSheetId="19" hidden="1">'CF-1209'!$C:$D,'CF-1209'!#REF!</definedName>
    <definedName name="Z_306B6EE2_F723_4A9B_930E_4F11391B468B_.wvu.Cols" localSheetId="17" hidden="1">'III-07'!$C:$D,'III-07'!$F:$G</definedName>
    <definedName name="Z_306B6EE2_F723_4A9B_930E_4F11391B468B_.wvu.Cols" localSheetId="1" hidden="1">'БДДС план'!#REF!,'БДДС план'!#REF!,'БДДС план'!#REF!,'БДДС план'!$C:$D,'БДДС план'!$F:$G,'БДДС план'!$I:$J,'БДДС план'!$L:$M</definedName>
    <definedName name="Z_306B6EE2_F723_4A9B_930E_4F11391B468B_.wvu.Cols" localSheetId="3" hidden="1">'БДДС план-факт'!#REF!,'БДДС план-факт'!#REF!,'БДДС план-факт'!#REF!,'БДДС план-факт'!$C:$D,'БДДС план-факт'!$F:$G,'БДДС план-факт'!$I:$J,'БДДС план-факт'!$L:$M</definedName>
    <definedName name="Z_306B6EE2_F723_4A9B_930E_4F11391B468B_.wvu.Cols" localSheetId="2" hidden="1">'БДДС факт'!#REF!,'БДДС факт'!#REF!,'БДДС факт'!#REF!,'БДДС факт'!$C:$D,'БДДС факт'!$F:$G,'БДДС факт'!$I:$J,'БДДС факт'!$L:$M</definedName>
    <definedName name="Z_306B6EE2_F723_4A9B_930E_4F11391B468B_.wvu.Cols" localSheetId="4" hidden="1">'ОПиУ план'!#REF!,'ОПиУ план'!#REF!,'ОПиУ план'!#REF!,'ОПиУ план'!$B:$C,'ОПиУ план'!$E:$F,'ОПиУ план'!$H:$I,'ОПиУ план'!$K:$L</definedName>
    <definedName name="Z_306B6EE2_F723_4A9B_930E_4F11391B468B_.wvu.Cols" localSheetId="6" hidden="1">'ОПиУ план-факт'!#REF!,'ОПиУ план-факт'!#REF!,'ОПиУ план-факт'!#REF!,'ОПиУ план-факт'!$B:$C,'ОПиУ план-факт'!$E:$F,'ОПиУ план-факт'!$H:$I,'ОПиУ план-факт'!$K:$L</definedName>
    <definedName name="Z_306B6EE2_F723_4A9B_930E_4F11391B468B_.wvu.Cols" localSheetId="5" hidden="1">'ОПиУ факт'!#REF!,'ОПиУ факт'!#REF!,'ОПиУ факт'!#REF!,'ОПиУ факт'!$B:$C,'ОПиУ факт'!$E:$F,'ОПиУ факт'!$H:$I,'ОПиУ факт'!$K:$L</definedName>
    <definedName name="Z_306B6EE2_F723_4A9B_930E_4F11391B468B_.wvu.FilterData" localSheetId="4" hidden="1">'ОПиУ план'!$A$2:$A$11</definedName>
    <definedName name="Z_306B6EE2_F723_4A9B_930E_4F11391B468B_.wvu.FilterData" localSheetId="6" hidden="1">'ОПиУ план-факт'!$A$2:$A$11</definedName>
    <definedName name="Z_306B6EE2_F723_4A9B_930E_4F11391B468B_.wvu.FilterData" localSheetId="5" hidden="1">'ОПиУ факт'!$A$2:$A$11</definedName>
    <definedName name="Z_306B6EE2_F723_4A9B_930E_4F11391B468B_.wvu.PrintArea" localSheetId="1" hidden="1">'БДДС план'!$1:$24</definedName>
    <definedName name="Z_306B6EE2_F723_4A9B_930E_4F11391B468B_.wvu.PrintArea" localSheetId="3" hidden="1">'БДДС план-факт'!$1:$24</definedName>
    <definedName name="Z_306B6EE2_F723_4A9B_930E_4F11391B468B_.wvu.PrintArea" localSheetId="2" hidden="1">'БДДС факт'!$1:$24</definedName>
    <definedName name="Z_306B6EE2_F723_4A9B_930E_4F11391B468B_.wvu.PrintTitles" localSheetId="1" hidden="1">'БДДС план'!$1:$2</definedName>
    <definedName name="Z_306B6EE2_F723_4A9B_930E_4F11391B468B_.wvu.PrintTitles" localSheetId="3" hidden="1">'БДДС план-факт'!$1:$2</definedName>
    <definedName name="Z_306B6EE2_F723_4A9B_930E_4F11391B468B_.wvu.PrintTitles" localSheetId="2" hidden="1">'БДДС факт'!$1:$2</definedName>
    <definedName name="Z_306B6EE2_F723_4A9B_930E_4F11391B468B_.wvu.Rows" localSheetId="7" hidden="1">'CF-0109'!$4:$4</definedName>
    <definedName name="Z_306B6EE2_F723_4A9B_930E_4F11391B468B_.wvu.Rows" localSheetId="8" hidden="1">'CF-0209'!$4:$4,'CF-0209'!$42:$46,'CF-0209'!#REF!,'CF-0209'!#REF!</definedName>
    <definedName name="Z_306B6EE2_F723_4A9B_930E_4F11391B468B_.wvu.Rows" localSheetId="9" hidden="1">'CF-0309'!$4:$4,'CF-0309'!$27:$33,'CF-0309'!$35:$41,'CF-0309'!$43:$47,'CF-0309'!#REF!,'CF-0309'!#REF!</definedName>
    <definedName name="Z_306B6EE2_F723_4A9B_930E_4F11391B468B_.wvu.Rows" localSheetId="10" hidden="1">'CF-0409'!$4:$4,'CF-0409'!$18:$25,'CF-0409'!$27:$33,'CF-0409'!$35:$41,'CF-0409'!$43:$47,'CF-0409'!#REF!,'CF-0409'!#REF!</definedName>
    <definedName name="Z_306B6EE2_F723_4A9B_930E_4F11391B468B_.wvu.Rows" localSheetId="11" hidden="1">'CF-0509'!$3:$3,'CF-0509'!$17:$24,'CF-0509'!$26:$32,'CF-0509'!$34:$40,'CF-0509'!$42:$46,'CF-0509'!#REF!,'CF-0509'!#REF!</definedName>
    <definedName name="Z_306B6EE2_F723_4A9B_930E_4F11391B468B_.wvu.Rows" localSheetId="12" hidden="1">'CF-0609'!$4:$4,'CF-0609'!$18:$25,'CF-0609'!$27:$33,'CF-0609'!$35:$41,'CF-0609'!$43:$47,'CF-0609'!#REF!,'CF-0609'!#REF!</definedName>
    <definedName name="Z_306B6EE2_F723_4A9B_930E_4F11391B468B_.wvu.Rows" localSheetId="13" hidden="1">'CF-0709'!$4:$4,'CF-0709'!$18:$25,'CF-0709'!$27:$33,'CF-0709'!$35:$41,'CF-0709'!$43:$47,'CF-0709'!#REF!,'CF-0709'!#REF!</definedName>
    <definedName name="Z_306B6EE2_F723_4A9B_930E_4F11391B468B_.wvu.Rows" localSheetId="14" hidden="1">'CF-0809'!$4:$4,'CF-0809'!$18:$25,'CF-0809'!$27:$33,'CF-0809'!$35:$41,'CF-0809'!$43:$47,'CF-0809'!#REF!,'CF-0809'!#REF!</definedName>
    <definedName name="Z_306B6EE2_F723_4A9B_930E_4F11391B468B_.wvu.Rows" localSheetId="15" hidden="1">'CF-0909'!$4:$4,'CF-0909'!$18:$25,'CF-0909'!$27:$33,'CF-0909'!$35:$41,'CF-0909'!$43:$47,'CF-0909'!#REF!,'CF-0909'!#REF!</definedName>
    <definedName name="Z_306B6EE2_F723_4A9B_930E_4F11391B468B_.wvu.Rows" localSheetId="16" hidden="1">'CF-1009'!$4:$4,'CF-1009'!$18:$25,'CF-1009'!$27:$33,'CF-1009'!$35:$41,'CF-1009'!$43:$47,'CF-1009'!#REF!,'CF-1009'!#REF!</definedName>
    <definedName name="Z_306B6EE2_F723_4A9B_930E_4F11391B468B_.wvu.Rows" localSheetId="18" hidden="1">'CF-1109'!$4:$4,'CF-1109'!$18:$25,'CF-1109'!$27:$33,'CF-1109'!$35:$41,'CF-1109'!$43:$47,'CF-1109'!#REF!,'CF-1109'!#REF!</definedName>
    <definedName name="Z_306B6EE2_F723_4A9B_930E_4F11391B468B_.wvu.Rows" localSheetId="19" hidden="1">'CF-1209'!$4:$4,'CF-1209'!$18:$25,'CF-1209'!$27:$33,'CF-1209'!$35:$41,'CF-1209'!$43:$47,'CF-1209'!#REF!,'CF-1209'!#REF!</definedName>
    <definedName name="Z_306B6EE2_F723_4A9B_930E_4F11391B468B_.wvu.Rows" localSheetId="17" hidden="1">'III-07'!$4:$4,'III-07'!$17:$24,'III-07'!$26:$32,'III-07'!$34:$40,'III-07'!$42:$46,'III-07'!$63:$64,'III-07'!#REF!</definedName>
    <definedName name="авс">#REF!</definedName>
    <definedName name="Баланс">'Баланс'!#REF!</definedName>
    <definedName name="БДДС" localSheetId="3">'БДДС план-факт'!$A$1</definedName>
    <definedName name="БДДС" localSheetId="2">'БДДС факт'!$A$1</definedName>
    <definedName name="БДДС">'БДДС план'!$A$1</definedName>
    <definedName name="год">#REF!</definedName>
    <definedName name="д_1н">#REF!</definedName>
    <definedName name="д_2н">#REF!</definedName>
    <definedName name="д_3н">#REF!</definedName>
    <definedName name="д_4н">#REF!</definedName>
    <definedName name="дат1">#REF!</definedName>
    <definedName name="дат3">#REF!</definedName>
    <definedName name="дт_к">#REF!</definedName>
    <definedName name="дт_н">#REF!</definedName>
    <definedName name="_xlnm.Print_Titles" localSheetId="1">'БДДС план'!$1:$2</definedName>
    <definedName name="_xlnm.Print_Titles" localSheetId="3">'БДДС план-факт'!$1:$2</definedName>
    <definedName name="_xlnm.Print_Titles" localSheetId="2">'БДДС факт'!$1:$2</definedName>
    <definedName name="иф">#REF!</definedName>
    <definedName name="иф_бл">#REF!</definedName>
    <definedName name="квар">#REF!</definedName>
    <definedName name="кд">#REF!</definedName>
    <definedName name="кд_кл">#REF!</definedName>
    <definedName name="кд_пр">#REF!</definedName>
    <definedName name="код_н">#REF!</definedName>
    <definedName name="ЛПР_суммарный">#REF!</definedName>
    <definedName name="мес">#REF!</definedName>
    <definedName name="ном1">#REF!</definedName>
    <definedName name="ном2">#REF!</definedName>
    <definedName name="ном3">#REF!</definedName>
    <definedName name="_xlnm.Print_Area" localSheetId="8">'CF-0209'!$A$1:$E$57</definedName>
    <definedName name="_xlnm.Print_Area" localSheetId="9">'CF-0309'!$A$1:$H$58</definedName>
    <definedName name="_xlnm.Print_Area" localSheetId="10">'CF-0409'!$B:$E</definedName>
    <definedName name="_xlnm.Print_Area" localSheetId="11">'CF-0509'!$B:$E</definedName>
    <definedName name="_xlnm.Print_Area" localSheetId="12">'CF-0609'!$B:$E</definedName>
    <definedName name="_xlnm.Print_Area" localSheetId="13">'CF-0709'!$B:$E</definedName>
    <definedName name="_xlnm.Print_Area" localSheetId="14">'CF-0809'!$B:$E</definedName>
    <definedName name="_xlnm.Print_Area" localSheetId="15">'CF-0909'!$B:$E</definedName>
    <definedName name="_xlnm.Print_Area" localSheetId="16">'CF-1009'!$B:$E</definedName>
    <definedName name="_xlnm.Print_Area" localSheetId="18">'CF-1109'!$B:$E</definedName>
    <definedName name="_xlnm.Print_Area" localSheetId="19">'CF-1209'!$B:$E</definedName>
    <definedName name="_xlnm.Print_Area" localSheetId="1">'БДДС план'!$1:$24</definedName>
    <definedName name="_xlnm.Print_Area" localSheetId="3">'БДДС план-факт'!$1:$24</definedName>
    <definedName name="_xlnm.Print_Area" localSheetId="2">'БДДС факт'!$1:$24</definedName>
    <definedName name="ОПиУ" localSheetId="4">'ОПиУ план'!$A$1</definedName>
    <definedName name="ОПиУ" localSheetId="6">'ОПиУ план-факт'!$A$1</definedName>
    <definedName name="ОПиУ" localSheetId="5">'ОПиУ факт'!$A$1</definedName>
    <definedName name="ОПиУ">#REF!</definedName>
    <definedName name="ост">#REF!</definedName>
    <definedName name="ост_заг">#REF!</definedName>
    <definedName name="ост_к">#REF!</definedName>
    <definedName name="отд">#REF!</definedName>
    <definedName name="погашение_">#REF!</definedName>
    <definedName name="погашение_осн.долга">#REF!</definedName>
    <definedName name="р_д">#REF!</definedName>
    <definedName name="р_д_п">#REF!</definedName>
    <definedName name="расх">#REF!</definedName>
    <definedName name="расх_п">#REF!</definedName>
    <definedName name="рд">#REF!</definedName>
    <definedName name="рх">#REF!</definedName>
    <definedName name="рх_п">#REF!</definedName>
    <definedName name="ст_р">#REF!</definedName>
    <definedName name="ст_рп">#REF!</definedName>
    <definedName name="стат_р">#REF!</definedName>
    <definedName name="стат_рп">#REF!</definedName>
    <definedName name="сум_р">#REF!</definedName>
    <definedName name="сум_рп">#REF!</definedName>
    <definedName name="файл">#REF!</definedName>
    <definedName name="цф_р">#REF!</definedName>
    <definedName name="цф_рп">#REF!</definedName>
    <definedName name="цфу">#REF!</definedName>
    <definedName name="цфу_бл">#REF!</definedName>
  </definedNames>
  <calcPr fullCalcOnLoad="1"/>
</workbook>
</file>

<file path=xl/sharedStrings.xml><?xml version="1.0" encoding="utf-8"?>
<sst xmlns="http://schemas.openxmlformats.org/spreadsheetml/2006/main" count="1337" uniqueCount="164">
  <si>
    <t>АКТИВ</t>
  </si>
  <si>
    <t>Внеоборотные активы</t>
  </si>
  <si>
    <t>-</t>
  </si>
  <si>
    <t>Нематериальные активы</t>
  </si>
  <si>
    <t>Оборотные активы</t>
  </si>
  <si>
    <t>ПАССИВ</t>
  </si>
  <si>
    <t>УК</t>
  </si>
  <si>
    <t>Прочая кредиторская задолженность</t>
  </si>
  <si>
    <t>I</t>
  </si>
  <si>
    <t>II</t>
  </si>
  <si>
    <t>III</t>
  </si>
  <si>
    <t>V</t>
  </si>
  <si>
    <t>Коммерческие и управленческие расходы</t>
  </si>
  <si>
    <t>Маркетинг, PR, реклама</t>
  </si>
  <si>
    <t>Представительские расходы</t>
  </si>
  <si>
    <t>Командировочные расходы</t>
  </si>
  <si>
    <t>Согласования и адм. рычаги</t>
  </si>
  <si>
    <t>Обслуживание офиса</t>
  </si>
  <si>
    <t>Финансовые расходы</t>
  </si>
  <si>
    <t>Профессиональные услуги</t>
  </si>
  <si>
    <t>Прочие ком. и упр. расходы</t>
  </si>
  <si>
    <t>Общепроизводственные расходы</t>
  </si>
  <si>
    <t>Материалы и инвентарь</t>
  </si>
  <si>
    <t>Ремонт и обслуживание ОС</t>
  </si>
  <si>
    <t>Аренда</t>
  </si>
  <si>
    <t>Коммунальные платежи</t>
  </si>
  <si>
    <t>Охрана</t>
  </si>
  <si>
    <t>Транспортные расходы</t>
  </si>
  <si>
    <t>Прочие общепроизводственные расходы</t>
  </si>
  <si>
    <t>Расходы на персонал</t>
  </si>
  <si>
    <t>Оклад (к выдаче)</t>
  </si>
  <si>
    <t>Премия (к выдаче)</t>
  </si>
  <si>
    <t>НДФЛ</t>
  </si>
  <si>
    <t>ЕСН и ФСС</t>
  </si>
  <si>
    <t>Подбор персонала</t>
  </si>
  <si>
    <t>Обучение и литература</t>
  </si>
  <si>
    <t>Прочие расходы на персонал</t>
  </si>
  <si>
    <t>Налоговые платежи</t>
  </si>
  <si>
    <t>НДС</t>
  </si>
  <si>
    <t>Налог на прибыль</t>
  </si>
  <si>
    <t>Налог на имущество</t>
  </si>
  <si>
    <t>Прочие налоги</t>
  </si>
  <si>
    <t>Пени и штрафы</t>
  </si>
  <si>
    <t>Прибыль/убытки</t>
  </si>
  <si>
    <t>Основные средства</t>
  </si>
  <si>
    <t>Прочие внеоборотные активы</t>
  </si>
  <si>
    <t>Дебиторская задолженность</t>
  </si>
  <si>
    <t xml:space="preserve">Денежные средства </t>
  </si>
  <si>
    <t>Прочие оборотные активы</t>
  </si>
  <si>
    <t>Задолженность перед поставщиками</t>
  </si>
  <si>
    <t>Задолженность перед персоналом</t>
  </si>
  <si>
    <t>I. Доходы и расходы по обычным видам деятельности</t>
  </si>
  <si>
    <t>Валовая прибыль</t>
  </si>
  <si>
    <t xml:space="preserve">Прибыль (убыток) от продаж </t>
  </si>
  <si>
    <t>Прочие доходы</t>
  </si>
  <si>
    <t>Отчет о Прибылях и убытках</t>
  </si>
  <si>
    <t>Наименование показателя</t>
  </si>
  <si>
    <t>Баланс</t>
  </si>
  <si>
    <t xml:space="preserve">Прочие расходы* </t>
  </si>
  <si>
    <t>* - заносится со знаком "-"</t>
  </si>
  <si>
    <t>Выручка (нетто) от продажи товаров и услуг</t>
  </si>
  <si>
    <t>Итого прибыль (убыток) отчетного периода</t>
  </si>
  <si>
    <t>Выручка от продаж услуг</t>
  </si>
  <si>
    <t>Выручка от продаж товаров</t>
  </si>
  <si>
    <t>Приход</t>
  </si>
  <si>
    <t>+</t>
  </si>
  <si>
    <t>=</t>
  </si>
  <si>
    <t>Бюджет движения денежных средств</t>
  </si>
  <si>
    <t xml:space="preserve">Общепроизводственные расходы </t>
  </si>
  <si>
    <t>Реализация долгосрочных активов</t>
  </si>
  <si>
    <t>Приобретение долгосрочных активов и инвестиции</t>
  </si>
  <si>
    <t>Поступления кредитов и займов</t>
  </si>
  <si>
    <t>Наименование операции</t>
  </si>
  <si>
    <t>Прочие поступления</t>
  </si>
  <si>
    <t>Итого денежный поток</t>
  </si>
  <si>
    <t>Всего поступлений</t>
  </si>
  <si>
    <t>в т.ч.:</t>
  </si>
  <si>
    <t>собственные средства</t>
  </si>
  <si>
    <t>заемные средства</t>
  </si>
  <si>
    <t>Всего расходов</t>
  </si>
  <si>
    <t>Остаток денежных средств на конец периода</t>
  </si>
  <si>
    <t>Прочая задолженность учредителям</t>
  </si>
  <si>
    <t xml:space="preserve">Выплата кредитов и займов </t>
  </si>
  <si>
    <t>Выплата процентов по кредитам и займам</t>
  </si>
  <si>
    <t>ДДС - текущая деятельность</t>
  </si>
  <si>
    <t>ДДС - инвестиционная деятельность</t>
  </si>
  <si>
    <t>ДДС - финансовая деятельность</t>
  </si>
  <si>
    <t>Проектные и общестроительные работы</t>
  </si>
  <si>
    <t>ОС - недвижимость</t>
  </si>
  <si>
    <t>ОС - транспортные средства</t>
  </si>
  <si>
    <t>ОС - мебель и оборудование общего назначения</t>
  </si>
  <si>
    <t>ОС - мебель и оборудование спец. назначения</t>
  </si>
  <si>
    <t>Прочие инвестиционные расходы</t>
  </si>
  <si>
    <t>Расход</t>
  </si>
  <si>
    <t>Выплаты по кредитам и займам</t>
  </si>
  <si>
    <t>Выплаты по финансовой деятельности</t>
  </si>
  <si>
    <t>Выплаты по инвестиционной деятельности</t>
  </si>
  <si>
    <t>Выплаты по текущей деятельности</t>
  </si>
  <si>
    <t>Поступления собственных средств</t>
  </si>
  <si>
    <t>Поступления заемных средств</t>
  </si>
  <si>
    <t>Выплаты процентов по кредитам и займам</t>
  </si>
  <si>
    <t>Остаток средств на начало периода</t>
  </si>
  <si>
    <r>
      <t>Остаток/</t>
    </r>
    <r>
      <rPr>
        <b/>
        <sz val="12"/>
        <color indexed="60"/>
        <rFont val="Arial"/>
        <family val="2"/>
      </rPr>
      <t>дефицит</t>
    </r>
    <r>
      <rPr>
        <b/>
        <sz val="12"/>
        <rFont val="Arial"/>
        <family val="2"/>
      </rPr>
      <t xml:space="preserve"> средств на конец периода</t>
    </r>
  </si>
  <si>
    <t>Авансы выданные</t>
  </si>
  <si>
    <t>Авансы полученные</t>
  </si>
  <si>
    <t>Всего</t>
  </si>
  <si>
    <t>Н</t>
  </si>
  <si>
    <t>Суммарный поток</t>
  </si>
  <si>
    <t>БН</t>
  </si>
  <si>
    <t>Себестоимость проданных товаров и услуг*</t>
  </si>
  <si>
    <t>Коммерческие и управленческие расходы*</t>
  </si>
  <si>
    <t>IV</t>
  </si>
  <si>
    <t>Кредиторская задолженность перед учредителями</t>
  </si>
  <si>
    <t>Ардик</t>
  </si>
  <si>
    <t>Прочая кредиторская задолженность*</t>
  </si>
  <si>
    <t>*Справка о кредиторской задолженности:</t>
  </si>
  <si>
    <t>Комментарий</t>
  </si>
  <si>
    <t>Остаток денежных средств на нач. периода</t>
  </si>
  <si>
    <t>инвестиционный бюджет</t>
  </si>
  <si>
    <t>рекламный бюджет</t>
  </si>
  <si>
    <t>$Итого</t>
  </si>
  <si>
    <t>$БН</t>
  </si>
  <si>
    <t>$Н</t>
  </si>
  <si>
    <t>Cash-flow П - III кв/07</t>
  </si>
  <si>
    <t>Инвестиции учредителей - ДОТАЦИИ ЦЕЛЕВЫЕ</t>
  </si>
  <si>
    <t>Инвестиции учредителей - ДОТАЦИИ ТЕКУЩИЕ</t>
  </si>
  <si>
    <t xml:space="preserve"> БН (р)</t>
  </si>
  <si>
    <t xml:space="preserve"> Н (р)</t>
  </si>
  <si>
    <t xml:space="preserve"> Итого (р)</t>
  </si>
  <si>
    <t>Дотации</t>
  </si>
  <si>
    <t>Дотации всего</t>
  </si>
  <si>
    <t>Дотации текущие ежемесячные</t>
  </si>
  <si>
    <t>Дотации целевые</t>
  </si>
  <si>
    <t>Выплаты по текущей деятельности+маркетинг</t>
  </si>
  <si>
    <t>Выплаты по текущей деятельности, или БТД</t>
  </si>
  <si>
    <t xml:space="preserve">Инвестиции учредителей </t>
  </si>
  <si>
    <t>Займы полученные</t>
  </si>
  <si>
    <t>Оклад УК</t>
  </si>
  <si>
    <t>Премия</t>
  </si>
  <si>
    <t>Внутреннее движение</t>
  </si>
  <si>
    <t xml:space="preserve"> </t>
  </si>
  <si>
    <t>Выручка поток 1</t>
  </si>
  <si>
    <t>Выручка поток 2</t>
  </si>
  <si>
    <t>Выручка поток 3</t>
  </si>
  <si>
    <t>Cash-flow П-1209</t>
  </si>
  <si>
    <t>всего 2009</t>
  </si>
  <si>
    <t>ЕСН и прочие</t>
  </si>
  <si>
    <t>План (р)</t>
  </si>
  <si>
    <t>Факт (р)</t>
  </si>
  <si>
    <t>Отклонение (р)</t>
  </si>
  <si>
    <t>Отклонение (%)</t>
  </si>
  <si>
    <t>БН (%)</t>
  </si>
  <si>
    <t>Н (%)</t>
  </si>
  <si>
    <t>Cash-flow ПФ-0109</t>
  </si>
  <si>
    <t>Cash-flow ПФ-0209</t>
  </si>
  <si>
    <t>Cash-flow ПФ-0309</t>
  </si>
  <si>
    <t>Cash-flow ПФ-0409</t>
  </si>
  <si>
    <t>Cash-flow ПФ-0509</t>
  </si>
  <si>
    <t>Cash-flow ПФ-0609</t>
  </si>
  <si>
    <t>Cash-flow ПФ-0709</t>
  </si>
  <si>
    <t>Cash-flow ПФ-0809</t>
  </si>
  <si>
    <t>Cash-flow ПФ-0909</t>
  </si>
  <si>
    <t>Cash-flow ПФ-1009</t>
  </si>
  <si>
    <t>Cash-flow ПФ-1109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</si>
</sst>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60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18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12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58"/>
      <name val="Arial Cyr"/>
      <family val="0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18"/>
      <name val="Arial"/>
      <family val="2"/>
    </font>
    <font>
      <sz val="12"/>
      <color indexed="5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3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59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34"/>
      <name val="Calibri"/>
      <family val="2"/>
    </font>
    <font>
      <sz val="11"/>
      <color indexed="60"/>
      <name val="Calibri"/>
      <family val="2"/>
    </font>
    <font>
      <sz val="11"/>
      <color indexed="38"/>
      <name val="Calibri"/>
      <family val="2"/>
    </font>
    <font>
      <sz val="8"/>
      <name val="Tahoma"/>
      <family val="2"/>
    </font>
    <font>
      <sz val="10"/>
      <name val="Helv"/>
      <family val="0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6" borderId="1" applyNumberFormat="0" applyAlignment="0" applyProtection="0"/>
    <xf numFmtId="0" fontId="37" fillId="17" borderId="2" applyNumberFormat="0" applyAlignment="0" applyProtection="0"/>
    <xf numFmtId="0" fontId="38" fillId="17" borderId="1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2" fillId="10" borderId="7" applyNumberFormat="0" applyAlignment="0" applyProtection="0"/>
    <xf numFmtId="0" fontId="43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5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0" xfId="43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/>
    </xf>
    <xf numFmtId="4" fontId="7" fillId="0" borderId="0" xfId="63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4" fontId="7" fillId="4" borderId="0" xfId="0" applyNumberFormat="1" applyFont="1" applyFill="1" applyBorder="1" applyAlignment="1" applyProtection="1">
      <alignment horizontal="left" vertical="center"/>
      <protection/>
    </xf>
    <xf numFmtId="4" fontId="16" fillId="4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 applyProtection="1">
      <alignment horizontal="left" vertical="center"/>
      <protection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5" fillId="0" borderId="0" xfId="54" applyFill="1" applyBorder="1" applyAlignment="1">
      <alignment vertical="center"/>
      <protection/>
    </xf>
    <xf numFmtId="0" fontId="8" fillId="0" borderId="0" xfId="0" applyFont="1" applyFill="1" applyBorder="1" applyAlignment="1">
      <alignment/>
    </xf>
    <xf numFmtId="164" fontId="3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3" fillId="0" borderId="0" xfId="54" applyFont="1" applyFill="1" applyBorder="1" applyAlignment="1">
      <alignment vertical="top"/>
      <protection/>
    </xf>
    <xf numFmtId="0" fontId="9" fillId="0" borderId="1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54" applyFont="1" applyFill="1" applyBorder="1" applyAlignment="1">
      <alignment/>
      <protection/>
    </xf>
    <xf numFmtId="0" fontId="1" fillId="4" borderId="0" xfId="0" applyFont="1" applyFill="1" applyBorder="1" applyAlignment="1">
      <alignment/>
    </xf>
    <xf numFmtId="0" fontId="0" fillId="0" borderId="0" xfId="54" applyFont="1" applyFill="1" applyBorder="1" applyAlignment="1">
      <alignment vertical="top"/>
      <protection/>
    </xf>
    <xf numFmtId="164" fontId="9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54" applyFill="1" applyBorder="1" applyAlignment="1">
      <alignment/>
      <protection/>
    </xf>
    <xf numFmtId="0" fontId="1" fillId="0" borderId="0" xfId="0" applyFont="1" applyFill="1" applyBorder="1" applyAlignment="1">
      <alignment/>
    </xf>
    <xf numFmtId="0" fontId="0" fillId="4" borderId="12" xfId="54" applyFont="1" applyFill="1" applyBorder="1" applyAlignment="1">
      <alignment/>
      <protection/>
    </xf>
    <xf numFmtId="0" fontId="0" fillId="4" borderId="13" xfId="54" applyFont="1" applyFill="1" applyBorder="1" applyAlignment="1">
      <alignment/>
      <protection/>
    </xf>
    <xf numFmtId="4" fontId="9" fillId="0" borderId="14" xfId="63" applyNumberFormat="1" applyFont="1" applyFill="1" applyBorder="1" applyAlignment="1">
      <alignment horizontal="right" vertical="center" wrapText="1"/>
    </xf>
    <xf numFmtId="4" fontId="7" fillId="4" borderId="15" xfId="0" applyNumberFormat="1" applyFont="1" applyFill="1" applyBorder="1" applyAlignment="1" applyProtection="1">
      <alignment horizontal="right" vertical="center"/>
      <protection/>
    </xf>
    <xf numFmtId="4" fontId="8" fillId="4" borderId="15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6" fillId="4" borderId="15" xfId="0" applyNumberFormat="1" applyFont="1" applyFill="1" applyBorder="1" applyAlignment="1" applyProtection="1">
      <alignment horizontal="right" vertical="center"/>
      <protection/>
    </xf>
    <xf numFmtId="43" fontId="7" fillId="0" borderId="14" xfId="63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4" borderId="15" xfId="0" applyNumberFormat="1" applyFont="1" applyFill="1" applyBorder="1" applyAlignment="1" applyProtection="1">
      <alignment horizontal="right" vertical="center"/>
      <protection/>
    </xf>
    <xf numFmtId="49" fontId="7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5" xfId="0" applyNumberFormat="1" applyFont="1" applyFill="1" applyBorder="1" applyAlignment="1" applyProtection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vertical="center"/>
    </xf>
    <xf numFmtId="164" fontId="7" fillId="4" borderId="15" xfId="0" applyNumberFormat="1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top"/>
    </xf>
    <xf numFmtId="0" fontId="9" fillId="0" borderId="16" xfId="0" applyFont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164" fontId="19" fillId="0" borderId="10" xfId="0" applyNumberFormat="1" applyFont="1" applyFill="1" applyBorder="1" applyAlignment="1">
      <alignment/>
    </xf>
    <xf numFmtId="164" fontId="20" fillId="4" borderId="0" xfId="0" applyNumberFormat="1" applyFont="1" applyFill="1" applyBorder="1" applyAlignment="1">
      <alignment horizontal="right"/>
    </xf>
    <xf numFmtId="164" fontId="21" fillId="4" borderId="12" xfId="54" applyNumberFormat="1" applyFont="1" applyFill="1" applyBorder="1" applyAlignment="1">
      <alignment horizontal="right"/>
      <protection/>
    </xf>
    <xf numFmtId="164" fontId="21" fillId="4" borderId="0" xfId="54" applyNumberFormat="1" applyFont="1" applyFill="1" applyBorder="1" applyAlignment="1">
      <alignment horizontal="right"/>
      <protection/>
    </xf>
    <xf numFmtId="164" fontId="22" fillId="4" borderId="0" xfId="0" applyNumberFormat="1" applyFont="1" applyFill="1" applyBorder="1" applyAlignment="1">
      <alignment horizontal="right"/>
    </xf>
    <xf numFmtId="164" fontId="21" fillId="4" borderId="13" xfId="54" applyNumberFormat="1" applyFont="1" applyFill="1" applyBorder="1" applyAlignment="1">
      <alignment horizontal="right"/>
      <protection/>
    </xf>
    <xf numFmtId="0" fontId="20" fillId="0" borderId="0" xfId="54" applyFont="1" applyFill="1" applyBorder="1" applyAlignment="1">
      <alignment vertical="top"/>
      <protection/>
    </xf>
    <xf numFmtId="164" fontId="8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right" vertical="top"/>
    </xf>
    <xf numFmtId="164" fontId="24" fillId="0" borderId="10" xfId="0" applyNumberFormat="1" applyFont="1" applyFill="1" applyBorder="1" applyAlignment="1">
      <alignment/>
    </xf>
    <xf numFmtId="164" fontId="25" fillId="4" borderId="0" xfId="0" applyNumberFormat="1" applyFont="1" applyFill="1" applyBorder="1" applyAlignment="1">
      <alignment horizontal="right"/>
    </xf>
    <xf numFmtId="164" fontId="26" fillId="4" borderId="12" xfId="54" applyNumberFormat="1" applyFont="1" applyFill="1" applyBorder="1" applyAlignment="1">
      <alignment horizontal="right"/>
      <protection/>
    </xf>
    <xf numFmtId="164" fontId="26" fillId="4" borderId="0" xfId="54" applyNumberFormat="1" applyFont="1" applyFill="1" applyBorder="1" applyAlignment="1">
      <alignment horizontal="right"/>
      <protection/>
    </xf>
    <xf numFmtId="164" fontId="27" fillId="4" borderId="0" xfId="0" applyNumberFormat="1" applyFont="1" applyFill="1" applyBorder="1" applyAlignment="1">
      <alignment horizontal="right"/>
    </xf>
    <xf numFmtId="164" fontId="26" fillId="4" borderId="13" xfId="54" applyNumberFormat="1" applyFont="1" applyFill="1" applyBorder="1" applyAlignment="1">
      <alignment horizontal="right"/>
      <protection/>
    </xf>
    <xf numFmtId="0" fontId="25" fillId="0" borderId="0" xfId="54" applyFont="1" applyFill="1" applyBorder="1" applyAlignment="1">
      <alignment vertical="top"/>
      <protection/>
    </xf>
    <xf numFmtId="0" fontId="7" fillId="0" borderId="11" xfId="0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/>
    </xf>
    <xf numFmtId="14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right" vertical="top"/>
    </xf>
    <xf numFmtId="164" fontId="0" fillId="4" borderId="12" xfId="54" applyNumberFormat="1" applyFont="1" applyFill="1" applyBorder="1" applyAlignment="1">
      <alignment horizontal="right"/>
      <protection/>
    </xf>
    <xf numFmtId="164" fontId="0" fillId="4" borderId="0" xfId="54" applyNumberFormat="1" applyFont="1" applyFill="1" applyBorder="1" applyAlignment="1">
      <alignment horizontal="right"/>
      <protection/>
    </xf>
    <xf numFmtId="164" fontId="0" fillId="4" borderId="13" xfId="54" applyNumberFormat="1" applyFont="1" applyFill="1" applyBorder="1" applyAlignment="1">
      <alignment horizontal="right"/>
      <protection/>
    </xf>
    <xf numFmtId="1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4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164" fontId="5" fillId="0" borderId="0" xfId="54" applyNumberFormat="1" applyFill="1" applyBorder="1" applyAlignment="1">
      <alignment/>
      <protection/>
    </xf>
    <xf numFmtId="0" fontId="7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/>
    </xf>
    <xf numFmtId="0" fontId="3" fillId="0" borderId="0" xfId="54" applyFont="1" applyFill="1" applyBorder="1" applyAlignment="1">
      <alignment horizontal="left" vertical="top"/>
      <protection/>
    </xf>
    <xf numFmtId="164" fontId="21" fillId="5" borderId="12" xfId="54" applyNumberFormat="1" applyFont="1" applyFill="1" applyBorder="1" applyAlignment="1">
      <alignment horizontal="right"/>
      <protection/>
    </xf>
    <xf numFmtId="164" fontId="26" fillId="5" borderId="12" xfId="54" applyNumberFormat="1" applyFont="1" applyFill="1" applyBorder="1" applyAlignment="1">
      <alignment horizontal="right"/>
      <protection/>
    </xf>
    <xf numFmtId="4" fontId="30" fillId="12" borderId="15" xfId="0" applyNumberFormat="1" applyFont="1" applyFill="1" applyBorder="1" applyAlignment="1" applyProtection="1">
      <alignment horizontal="right" vertical="center"/>
      <protection/>
    </xf>
    <xf numFmtId="4" fontId="31" fillId="12" borderId="15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>
      <alignment horizontal="right" vertical="top"/>
    </xf>
    <xf numFmtId="164" fontId="21" fillId="21" borderId="0" xfId="54" applyNumberFormat="1" applyFont="1" applyFill="1" applyBorder="1" applyAlignment="1">
      <alignment horizontal="right"/>
      <protection/>
    </xf>
    <xf numFmtId="164" fontId="26" fillId="21" borderId="0" xfId="54" applyNumberFormat="1" applyFont="1" applyFill="1" applyBorder="1" applyAlignment="1">
      <alignment horizontal="right"/>
      <protection/>
    </xf>
    <xf numFmtId="164" fontId="21" fillId="0" borderId="0" xfId="54" applyNumberFormat="1" applyFont="1" applyFill="1" applyBorder="1" applyAlignment="1">
      <alignment horizontal="right"/>
      <protection/>
    </xf>
    <xf numFmtId="164" fontId="26" fillId="0" borderId="0" xfId="54" applyNumberFormat="1" applyFont="1" applyFill="1" applyBorder="1" applyAlignment="1">
      <alignment horizontal="right"/>
      <protection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4" fillId="0" borderId="0" xfId="42" applyNumberFormat="1" applyFill="1" applyBorder="1" applyAlignment="1" applyProtection="1">
      <alignment horizontal="left"/>
      <protection/>
    </xf>
    <xf numFmtId="164" fontId="0" fillId="0" borderId="0" xfId="54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" fontId="8" fillId="0" borderId="0" xfId="0" applyNumberFormat="1" applyFont="1" applyFill="1" applyBorder="1" applyAlignment="1">
      <alignment vertical="top"/>
    </xf>
    <xf numFmtId="14" fontId="9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vertical="center" wrapText="1"/>
    </xf>
    <xf numFmtId="9" fontId="9" fillId="0" borderId="10" xfId="59" applyFont="1" applyFill="1" applyBorder="1" applyAlignment="1">
      <alignment/>
    </xf>
    <xf numFmtId="9" fontId="7" fillId="0" borderId="10" xfId="59" applyFont="1" applyFill="1" applyBorder="1" applyAlignment="1">
      <alignment/>
    </xf>
    <xf numFmtId="9" fontId="3" fillId="4" borderId="0" xfId="59" applyFont="1" applyFill="1" applyBorder="1" applyAlignment="1">
      <alignment horizontal="right"/>
    </xf>
    <xf numFmtId="9" fontId="0" fillId="4" borderId="12" xfId="59" applyFont="1" applyFill="1" applyBorder="1" applyAlignment="1">
      <alignment horizontal="right"/>
    </xf>
    <xf numFmtId="9" fontId="0" fillId="4" borderId="0" xfId="59" applyFont="1" applyFill="1" applyBorder="1" applyAlignment="1">
      <alignment horizontal="right"/>
    </xf>
    <xf numFmtId="9" fontId="0" fillId="4" borderId="13" xfId="59" applyFont="1" applyFill="1" applyBorder="1" applyAlignment="1">
      <alignment horizontal="right"/>
    </xf>
    <xf numFmtId="9" fontId="1" fillId="4" borderId="0" xfId="59" applyFont="1" applyFill="1" applyBorder="1" applyAlignment="1">
      <alignment horizontal="right"/>
    </xf>
    <xf numFmtId="9" fontId="19" fillId="0" borderId="10" xfId="59" applyFont="1" applyFill="1" applyBorder="1" applyAlignment="1">
      <alignment/>
    </xf>
    <xf numFmtId="9" fontId="32" fillId="0" borderId="0" xfId="59" applyFont="1" applyFill="1" applyBorder="1" applyAlignment="1">
      <alignment horizontal="center" vertical="top"/>
    </xf>
    <xf numFmtId="9" fontId="28" fillId="0" borderId="10" xfId="59" applyFont="1" applyFill="1" applyBorder="1" applyAlignment="1">
      <alignment/>
    </xf>
    <xf numFmtId="9" fontId="20" fillId="4" borderId="0" xfId="59" applyFont="1" applyFill="1" applyBorder="1" applyAlignment="1">
      <alignment horizontal="right"/>
    </xf>
    <xf numFmtId="9" fontId="21" fillId="4" borderId="12" xfId="59" applyFont="1" applyFill="1" applyBorder="1" applyAlignment="1">
      <alignment horizontal="right"/>
    </xf>
    <xf numFmtId="9" fontId="21" fillId="4" borderId="0" xfId="59" applyFont="1" applyFill="1" applyBorder="1" applyAlignment="1">
      <alignment horizontal="right"/>
    </xf>
    <xf numFmtId="9" fontId="21" fillId="4" borderId="13" xfId="59" applyFont="1" applyFill="1" applyBorder="1" applyAlignment="1">
      <alignment horizontal="right"/>
    </xf>
    <xf numFmtId="9" fontId="22" fillId="4" borderId="0" xfId="59" applyFont="1" applyFill="1" applyBorder="1" applyAlignment="1">
      <alignment horizontal="right"/>
    </xf>
    <xf numFmtId="9" fontId="18" fillId="0" borderId="0" xfId="59" applyFont="1" applyFill="1" applyBorder="1" applyAlignment="1">
      <alignment horizontal="right" vertical="top"/>
    </xf>
    <xf numFmtId="9" fontId="20" fillId="0" borderId="0" xfId="59" applyFont="1" applyFill="1" applyBorder="1" applyAlignment="1">
      <alignment vertical="top"/>
    </xf>
    <xf numFmtId="9" fontId="33" fillId="0" borderId="0" xfId="59" applyFont="1" applyFill="1" applyBorder="1" applyAlignment="1">
      <alignment horizontal="center" vertical="top"/>
    </xf>
    <xf numFmtId="9" fontId="24" fillId="0" borderId="10" xfId="59" applyFont="1" applyFill="1" applyBorder="1" applyAlignment="1">
      <alignment/>
    </xf>
    <xf numFmtId="9" fontId="29" fillId="0" borderId="10" xfId="59" applyFont="1" applyFill="1" applyBorder="1" applyAlignment="1">
      <alignment/>
    </xf>
    <xf numFmtId="9" fontId="25" fillId="4" borderId="0" xfId="59" applyFont="1" applyFill="1" applyBorder="1" applyAlignment="1">
      <alignment horizontal="right"/>
    </xf>
    <xf numFmtId="9" fontId="26" fillId="4" borderId="12" xfId="59" applyFont="1" applyFill="1" applyBorder="1" applyAlignment="1">
      <alignment horizontal="right"/>
    </xf>
    <xf numFmtId="9" fontId="26" fillId="4" borderId="0" xfId="59" applyFont="1" applyFill="1" applyBorder="1" applyAlignment="1">
      <alignment horizontal="right"/>
    </xf>
    <xf numFmtId="9" fontId="26" fillId="4" borderId="13" xfId="59" applyFont="1" applyFill="1" applyBorder="1" applyAlignment="1">
      <alignment horizontal="right"/>
    </xf>
    <xf numFmtId="9" fontId="27" fillId="4" borderId="0" xfId="59" applyFont="1" applyFill="1" applyBorder="1" applyAlignment="1">
      <alignment horizontal="right"/>
    </xf>
    <xf numFmtId="9" fontId="23" fillId="0" borderId="0" xfId="59" applyFont="1" applyFill="1" applyBorder="1" applyAlignment="1">
      <alignment horizontal="right" vertical="top"/>
    </xf>
    <xf numFmtId="9" fontId="25" fillId="0" borderId="0" xfId="59" applyFont="1" applyFill="1" applyBorder="1" applyAlignment="1">
      <alignment vertical="top"/>
    </xf>
    <xf numFmtId="0" fontId="0" fillId="4" borderId="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СП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хема статей расхода (универс.) 19-07-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color indexed="55"/>
      </font>
    </dxf>
    <dxf>
      <font>
        <color indexed="22"/>
      </font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68430"/>
      <rgbColor rgb="00FFFFFF"/>
      <rgbColor rgb="00E2E09C"/>
      <rgbColor rgb="00B3FFB3"/>
      <rgbColor rgb="009999FF"/>
      <rgbColor rgb="00FFFF85"/>
      <rgbColor rgb="00E8E7BE"/>
      <rgbColor rgb="00B8EAE8"/>
      <rgbColor rgb="00D6CB7C"/>
      <rgbColor rgb="003CB836"/>
      <rgbColor rgb="005050CC"/>
      <rgbColor rgb="00E7ED01"/>
      <rgbColor rgb="00CF9FFF"/>
      <rgbColor rgb="0032ADB0"/>
      <rgbColor rgb="00E4E4E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5D5FF"/>
      <rgbColor rgb="00DDFFFF"/>
      <rgbColor rgb="00D9FFDF"/>
      <rgbColor rgb="00FDFFBD"/>
      <rgbColor rgb="00EBEBFF"/>
      <rgbColor rgb="00FFFFCC"/>
      <rgbColor rgb="00F0E1FF"/>
      <rgbColor rgb="00FFE7E7"/>
      <rgbColor rgb="00B7B7FF"/>
      <rgbColor rgb="0099D8D7"/>
      <rgbColor rgb="00FAFE50"/>
      <rgbColor rgb="00FFC5C5"/>
      <rgbColor rgb="00FF9F9F"/>
      <rgbColor rgb="00DB4545"/>
      <rgbColor rgb="00B66DFF"/>
      <rgbColor rgb="00969696"/>
      <rgbColor rgb="00045568"/>
      <rgbColor rgb="0088DA82"/>
      <rgbColor rgb="00238127"/>
      <rgbColor rgb="00DAD500"/>
      <rgbColor rgb="00C61010"/>
      <rgbColor rgb="00E4C9FF"/>
      <rgbColor rgb="0069318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rzp\RIA\&#1056;&#1047;&#1055;\&#1056;&#1047;&#1055;-&#1058;&#1077;&#1082;&#1091;&#1097;&#1072;&#1103;\&#1057;&#1090;&#1088;&#1086;&#1080;&#1090;&#1077;&#1083;&#1100;&#1089;&#1090;&#1074;&#1086;\&#1057;&#1090;&#1086;&#1080;&#1084;&#1086;&#1089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тежи обор"/>
      <sheetName val="платежи ремонт"/>
      <sheetName val="ремонт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zoomScalePageLayoutView="0" workbookViewId="0" topLeftCell="A1">
      <selection activeCell="J9" sqref="J9"/>
    </sheetView>
  </sheetViews>
  <sheetFormatPr defaultColWidth="9.00390625" defaultRowHeight="12.75"/>
  <cols>
    <col min="1" max="1" width="3.50390625" style="11" customWidth="1"/>
    <col min="2" max="3" width="3.125" style="12" customWidth="1"/>
    <col min="4" max="4" width="47.125" style="11" customWidth="1"/>
    <col min="5" max="5" width="17.50390625" style="13" customWidth="1"/>
    <col min="6" max="6" width="14.50390625" style="11" customWidth="1"/>
    <col min="7" max="16384" width="9.125" style="11" customWidth="1"/>
  </cols>
  <sheetData>
    <row r="1" spans="1:5" s="5" customFormat="1" ht="30" customHeight="1" thickBot="1">
      <c r="A1" s="1" t="s">
        <v>57</v>
      </c>
      <c r="B1" s="2"/>
      <c r="C1" s="2"/>
      <c r="D1" s="3"/>
      <c r="E1" s="4" t="e">
        <f>E3-E13</f>
        <v>#REF!</v>
      </c>
    </row>
    <row r="2" spans="1:5" s="5" customFormat="1" ht="30" customHeight="1" thickBot="1">
      <c r="A2" s="83"/>
      <c r="B2" s="79"/>
      <c r="C2" s="79"/>
      <c r="D2" s="78" t="s">
        <v>56</v>
      </c>
      <c r="E2" s="111">
        <v>39141</v>
      </c>
    </row>
    <row r="3" spans="1:5" s="8" customFormat="1" ht="19.5" customHeight="1" thickBot="1">
      <c r="A3" s="84" t="s">
        <v>0</v>
      </c>
      <c r="B3" s="6"/>
      <c r="C3" s="6"/>
      <c r="D3" s="7"/>
      <c r="E3" s="80" t="e">
        <f>SUM(E4,E8)</f>
        <v>#REF!</v>
      </c>
    </row>
    <row r="4" spans="1:5" s="8" customFormat="1" ht="15" customHeight="1">
      <c r="A4" s="85"/>
      <c r="B4" s="42" t="s">
        <v>8</v>
      </c>
      <c r="C4" s="43" t="s">
        <v>1</v>
      </c>
      <c r="D4" s="41"/>
      <c r="E4" s="81">
        <f>SUM(E5:E7)</f>
        <v>47983874.33</v>
      </c>
    </row>
    <row r="5" spans="1:5" ht="12" customHeight="1">
      <c r="A5" s="86"/>
      <c r="B5" s="10"/>
      <c r="C5" s="10" t="s">
        <v>2</v>
      </c>
      <c r="D5" s="9" t="s">
        <v>44</v>
      </c>
      <c r="E5" s="82">
        <f>3399487.26+13949188.04+112082.64</f>
        <v>17460757.939999998</v>
      </c>
    </row>
    <row r="6" spans="1:5" ht="12" customHeight="1">
      <c r="A6" s="86"/>
      <c r="B6" s="10"/>
      <c r="C6" s="10" t="s">
        <v>2</v>
      </c>
      <c r="D6" s="9" t="s">
        <v>3</v>
      </c>
      <c r="E6" s="82">
        <v>443222.95</v>
      </c>
    </row>
    <row r="7" spans="1:5" ht="12" customHeight="1">
      <c r="A7" s="86"/>
      <c r="B7" s="10"/>
      <c r="C7" s="10" t="s">
        <v>2</v>
      </c>
      <c r="D7" s="9" t="s">
        <v>45</v>
      </c>
      <c r="E7" s="82">
        <v>30079893.44</v>
      </c>
    </row>
    <row r="8" spans="1:5" s="8" customFormat="1" ht="15" customHeight="1">
      <c r="A8" s="85"/>
      <c r="B8" s="42" t="s">
        <v>9</v>
      </c>
      <c r="C8" s="43" t="s">
        <v>4</v>
      </c>
      <c r="D8" s="41"/>
      <c r="E8" s="81" t="e">
        <f>SUM(E9:E12)</f>
        <v>#REF!</v>
      </c>
    </row>
    <row r="9" spans="1:5" ht="12" customHeight="1">
      <c r="A9" s="86"/>
      <c r="B9" s="10"/>
      <c r="C9" s="10" t="s">
        <v>2</v>
      </c>
      <c r="D9" s="9" t="s">
        <v>103</v>
      </c>
      <c r="E9" s="82"/>
    </row>
    <row r="10" spans="1:5" ht="12" customHeight="1">
      <c r="A10" s="86"/>
      <c r="B10" s="10"/>
      <c r="C10" s="10" t="s">
        <v>2</v>
      </c>
      <c r="D10" s="9" t="s">
        <v>46</v>
      </c>
      <c r="E10" s="82"/>
    </row>
    <row r="11" spans="1:5" ht="12" customHeight="1">
      <c r="A11" s="86"/>
      <c r="B11" s="10"/>
      <c r="C11" s="10" t="s">
        <v>2</v>
      </c>
      <c r="D11" s="9" t="s">
        <v>47</v>
      </c>
      <c r="E11" s="82" t="e">
        <f>'БДДС план'!#REF!</f>
        <v>#REF!</v>
      </c>
    </row>
    <row r="12" spans="1:5" ht="12" customHeight="1" thickBot="1">
      <c r="A12" s="86"/>
      <c r="B12" s="10"/>
      <c r="C12" s="10" t="s">
        <v>2</v>
      </c>
      <c r="D12" s="9" t="s">
        <v>48</v>
      </c>
      <c r="E12" s="82"/>
    </row>
    <row r="13" spans="1:5" s="8" customFormat="1" ht="19.5" customHeight="1" thickBot="1">
      <c r="A13" s="84" t="s">
        <v>5</v>
      </c>
      <c r="B13" s="6"/>
      <c r="C13" s="6"/>
      <c r="D13" s="7"/>
      <c r="E13" s="80">
        <f>SUM(E14,E22,E17)</f>
        <v>57469869.669999994</v>
      </c>
    </row>
    <row r="14" spans="1:5" s="8" customFormat="1" ht="15" customHeight="1">
      <c r="A14" s="85"/>
      <c r="B14" s="42" t="s">
        <v>10</v>
      </c>
      <c r="C14" s="43" t="s">
        <v>112</v>
      </c>
      <c r="D14" s="41"/>
      <c r="E14" s="81">
        <f>SUM(E15:E16)</f>
        <v>78886536.82</v>
      </c>
    </row>
    <row r="15" spans="1:5" ht="12" customHeight="1">
      <c r="A15" s="86"/>
      <c r="B15" s="10"/>
      <c r="C15" s="10" t="s">
        <v>2</v>
      </c>
      <c r="D15" s="9" t="s">
        <v>6</v>
      </c>
      <c r="E15" s="82">
        <v>54725000</v>
      </c>
    </row>
    <row r="16" spans="1:5" ht="12" customHeight="1">
      <c r="A16" s="86"/>
      <c r="B16" s="10"/>
      <c r="C16" s="10" t="s">
        <v>2</v>
      </c>
      <c r="D16" s="9" t="s">
        <v>81</v>
      </c>
      <c r="E16" s="82">
        <f>78886536.82-E15</f>
        <v>24161536.819999993</v>
      </c>
    </row>
    <row r="17" spans="1:5" s="8" customFormat="1" ht="15" customHeight="1">
      <c r="A17" s="85"/>
      <c r="B17" s="42" t="s">
        <v>111</v>
      </c>
      <c r="C17" s="43" t="s">
        <v>114</v>
      </c>
      <c r="D17" s="41"/>
      <c r="E17" s="81">
        <f>SUM(E18:E21)</f>
        <v>403156</v>
      </c>
    </row>
    <row r="18" spans="1:5" ht="12" customHeight="1">
      <c r="A18" s="86"/>
      <c r="B18" s="10"/>
      <c r="C18" s="10" t="s">
        <v>2</v>
      </c>
      <c r="D18" s="9" t="s">
        <v>104</v>
      </c>
      <c r="E18" s="82"/>
    </row>
    <row r="19" spans="1:5" ht="12" customHeight="1">
      <c r="A19" s="86"/>
      <c r="B19" s="10"/>
      <c r="C19" s="10" t="s">
        <v>2</v>
      </c>
      <c r="D19" s="9" t="s">
        <v>49</v>
      </c>
      <c r="E19" s="82">
        <v>403156</v>
      </c>
    </row>
    <row r="20" spans="1:5" ht="12" customHeight="1">
      <c r="A20" s="86"/>
      <c r="B20" s="10"/>
      <c r="C20" s="10" t="s">
        <v>2</v>
      </c>
      <c r="D20" s="9" t="s">
        <v>50</v>
      </c>
      <c r="E20" s="82"/>
    </row>
    <row r="21" spans="1:5" ht="12" customHeight="1">
      <c r="A21" s="86"/>
      <c r="B21" s="10"/>
      <c r="C21" s="10" t="s">
        <v>2</v>
      </c>
      <c r="D21" s="9" t="s">
        <v>7</v>
      </c>
      <c r="E21" s="82"/>
    </row>
    <row r="22" spans="1:5" s="8" customFormat="1" ht="15" customHeight="1">
      <c r="A22" s="85"/>
      <c r="B22" s="42" t="s">
        <v>11</v>
      </c>
      <c r="C22" s="43" t="s">
        <v>43</v>
      </c>
      <c r="D22" s="41"/>
      <c r="E22" s="81">
        <v>-21819823.15</v>
      </c>
    </row>
    <row r="25" spans="4:5" ht="24" customHeight="1">
      <c r="D25" s="110" t="s">
        <v>115</v>
      </c>
      <c r="E25" s="108"/>
    </row>
    <row r="26" spans="1:5" ht="12.75">
      <c r="A26" s="14"/>
      <c r="B26" s="15"/>
      <c r="C26" s="16"/>
      <c r="D26" s="109" t="s">
        <v>113</v>
      </c>
      <c r="E26" s="108">
        <v>403156</v>
      </c>
    </row>
    <row r="27" spans="1:5" ht="12.75">
      <c r="A27" s="14"/>
      <c r="B27" s="15"/>
      <c r="C27" s="15"/>
      <c r="D27" s="14"/>
      <c r="E27" s="17"/>
    </row>
    <row r="28" spans="1:5" ht="12.75">
      <c r="A28" s="14"/>
      <c r="B28" s="15"/>
      <c r="C28" s="15"/>
      <c r="D28" s="14"/>
      <c r="E28" s="17"/>
    </row>
  </sheetData>
  <sheetProtection/>
  <conditionalFormatting sqref="E2">
    <cfRule type="cellIs" priority="1" dxfId="0" operator="equal" stopIfTrue="1">
      <formula>0</formula>
    </cfRule>
  </conditionalFormatting>
  <printOptions/>
  <pageMargins left="1.1811023622047245" right="0.3937007874015748" top="0.4724409448818898" bottom="0.3937007874015748" header="0.2362204724409449" footer="0.1968503937007874"/>
  <pageSetup fitToHeight="1" fitToWidth="1" horizontalDpi="600" verticalDpi="600" orientation="portrait" paperSize="9" r:id="rId1"/>
  <headerFooter alignWithMargins="0">
    <oddHeader>&amp;C&amp;"Arial Cyr,полужирный"&amp;12ЗАО "Русздравпроект"</oddHeader>
    <oddFooter>&amp;C&amp;F</oddFooter>
  </headerFooter>
  <ignoredErrors>
    <ignoredError sqref="E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F1" sqref="F1:P16384"/>
      <selection pane="topRight" activeCell="F1" sqref="F1:P16384"/>
      <selection pane="bottomLeft" activeCell="F1" sqref="F1:P16384"/>
      <selection pane="bottomRight" activeCell="A22" sqref="A22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155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'CF-0209'!C3</f>
        <v>1500</v>
      </c>
      <c r="D2" s="97">
        <f>'CF-0209'!D3</f>
        <v>900</v>
      </c>
      <c r="E2" s="54">
        <f>C2+D2</f>
        <v>2400</v>
      </c>
      <c r="F2" s="123"/>
      <c r="G2" s="88">
        <f>'CF-0209'!G3</f>
        <v>900</v>
      </c>
      <c r="H2" s="97">
        <f>'CF-0209'!H3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21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5905511811023623" right="0.5905511811023623" top="0.5905511811023623" bottom="0.5905511811023623" header="0.1968503937007874" footer="0.1968503937007874"/>
  <pageSetup fitToHeight="1" fitToWidth="1" horizontalDpi="600" verticalDpi="600" orientation="portrait" paperSize="9" scale="64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zoomScalePageLayoutView="0" workbookViewId="0" topLeftCell="A1">
      <pane xSplit="4" ySplit="4" topLeftCell="O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P2" sqref="P2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4.875" style="124" customWidth="1"/>
    <col min="7" max="7" width="19.50390625" style="94" customWidth="1" outlineLevel="1"/>
    <col min="8" max="8" width="19.50390625" style="103" customWidth="1" outlineLevel="1"/>
    <col min="9" max="9" width="19.50390625" style="48" customWidth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156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'CF-0309'!C3</f>
        <v>1500</v>
      </c>
      <c r="D2" s="97">
        <f>'CF-0309'!D3</f>
        <v>900</v>
      </c>
      <c r="E2" s="54">
        <f>C2+D2</f>
        <v>2400</v>
      </c>
      <c r="F2" s="123"/>
      <c r="G2" s="88">
        <f>'CF-0309'!G3</f>
        <v>900</v>
      </c>
      <c r="H2" s="97">
        <f>'CF-0309'!H3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7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3" topLeftCell="L4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P10" sqref="P10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customWidth="1" outlineLevel="1"/>
    <col min="12" max="12" width="10.25390625" style="166" customWidth="1" outlineLevel="1"/>
    <col min="13" max="13" width="13.25390625" style="103" customWidth="1" outlineLevel="1"/>
    <col min="14" max="14" width="10.875" style="176" customWidth="1" outlineLevel="1"/>
    <col min="15" max="15" width="17.50390625" style="48" customWidth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157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'CF-0409'!C3</f>
        <v>1500</v>
      </c>
      <c r="D2" s="97">
        <f>'CF-0409'!D3</f>
        <v>900</v>
      </c>
      <c r="E2" s="54">
        <f>C2+D2</f>
        <v>2400</v>
      </c>
      <c r="F2" s="123"/>
      <c r="G2" s="88">
        <f>'CF-0409'!G3</f>
        <v>900</v>
      </c>
      <c r="H2" s="97">
        <f>'CF-0409'!H3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I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B19" sqref="B19:B21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158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'CF-0509'!C3</f>
        <v>1500</v>
      </c>
      <c r="D2" s="97">
        <f>'CF-0509'!D3</f>
        <v>900</v>
      </c>
      <c r="E2" s="54">
        <f>C2+D2</f>
        <v>2400</v>
      </c>
      <c r="F2" s="123"/>
      <c r="G2" s="88">
        <f>'CF-0509'!G3</f>
        <v>900</v>
      </c>
      <c r="H2" s="97">
        <f>'CF-0509'!H3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F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P5" sqref="P5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159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'CF-0609'!C3</f>
        <v>1500</v>
      </c>
      <c r="D2" s="97">
        <f>'CF-0609'!D3</f>
        <v>900</v>
      </c>
      <c r="E2" s="54">
        <f>C2+D2</f>
        <v>2400</v>
      </c>
      <c r="F2" s="123"/>
      <c r="G2" s="88">
        <f>'CF-0609'!G3</f>
        <v>900</v>
      </c>
      <c r="H2" s="97">
        <f>'CF-0609'!H3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F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Q2" sqref="Q2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160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'CF-0709'!C3</f>
        <v>1500</v>
      </c>
      <c r="D2" s="97">
        <f>'CF-0709'!D3</f>
        <v>900</v>
      </c>
      <c r="E2" s="54">
        <f>C2+D2</f>
        <v>2400</v>
      </c>
      <c r="F2" s="123"/>
      <c r="G2" s="88">
        <f>'CF-0709'!G3</f>
        <v>900</v>
      </c>
      <c r="H2" s="97">
        <f>'CF-0709'!H3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F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Q7" sqref="Q7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161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'CF-0809'!C3</f>
        <v>1500</v>
      </c>
      <c r="D2" s="97">
        <f>'CF-0809'!D3</f>
        <v>900</v>
      </c>
      <c r="E2" s="54">
        <f>C2+D2</f>
        <v>2400</v>
      </c>
      <c r="F2" s="123"/>
      <c r="G2" s="88">
        <f>'CF-0809'!G3</f>
        <v>900</v>
      </c>
      <c r="H2" s="97">
        <f>'CF-0809'!H3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57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5"/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7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5"/>
        <v>0</v>
      </c>
      <c r="F15" s="146"/>
      <c r="G15" s="89">
        <f>SUM(G16:G46)/2</f>
        <v>0</v>
      </c>
      <c r="H15" s="98">
        <f>SUM(H16:H46)/2</f>
        <v>0</v>
      </c>
      <c r="I15" s="46">
        <f t="shared" si="7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5"/>
        <v>0</v>
      </c>
      <c r="F16" s="146"/>
      <c r="G16" s="93"/>
      <c r="H16" s="102">
        <f>SUM(H17:H24)</f>
        <v>0</v>
      </c>
      <c r="I16" s="115">
        <f t="shared" si="7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5"/>
        <v>0</v>
      </c>
      <c r="F17" s="144"/>
      <c r="G17" s="93"/>
      <c r="H17" s="102"/>
      <c r="I17" s="115">
        <f t="shared" si="7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5"/>
        <v>0</v>
      </c>
      <c r="F18" s="146"/>
      <c r="G18" s="93"/>
      <c r="H18" s="102"/>
      <c r="I18" s="115">
        <f t="shared" si="7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5"/>
        <v>0</v>
      </c>
      <c r="F19" s="146"/>
      <c r="G19" s="93"/>
      <c r="H19" s="102"/>
      <c r="I19" s="115">
        <f t="shared" si="7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5"/>
        <v>0</v>
      </c>
      <c r="F20" s="144"/>
      <c r="G20" s="93"/>
      <c r="H20" s="102"/>
      <c r="I20" s="115">
        <f t="shared" si="7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5"/>
        <v>0</v>
      </c>
      <c r="F21" s="146"/>
      <c r="G21" s="93"/>
      <c r="H21" s="102"/>
      <c r="I21" s="115">
        <f t="shared" si="7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5"/>
        <v>0</v>
      </c>
      <c r="F22" s="146"/>
      <c r="G22" s="93"/>
      <c r="H22" s="102"/>
      <c r="I22" s="115">
        <f t="shared" si="7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5"/>
        <v>0</v>
      </c>
      <c r="F23" s="146"/>
      <c r="G23" s="93"/>
      <c r="H23" s="102"/>
      <c r="I23" s="113">
        <f t="shared" si="7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5"/>
        <v>0</v>
      </c>
      <c r="F24" s="146"/>
      <c r="G24" s="93"/>
      <c r="H24" s="102"/>
      <c r="I24" s="115">
        <f t="shared" si="7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5"/>
        <v>0</v>
      </c>
      <c r="F25" s="146"/>
      <c r="G25" s="93">
        <f>SUM(G26:G32)</f>
        <v>0</v>
      </c>
      <c r="H25" s="102">
        <f>SUM(H26:H32)</f>
        <v>0</v>
      </c>
      <c r="I25" s="115">
        <f t="shared" si="7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5"/>
        <v>0</v>
      </c>
      <c r="F26"/>
      <c r="G26" s="93"/>
      <c r="H26" s="102"/>
      <c r="I26" s="115">
        <f t="shared" si="7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5"/>
        <v>0</v>
      </c>
      <c r="F28"/>
      <c r="G28" s="93"/>
      <c r="H28" s="102"/>
      <c r="I28" s="115">
        <f aca="true" t="shared" si="8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5"/>
        <v>0</v>
      </c>
      <c r="F29"/>
      <c r="G29" s="93"/>
      <c r="H29" s="102"/>
      <c r="I29" s="115">
        <f t="shared" si="8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5"/>
        <v>0</v>
      </c>
      <c r="F30"/>
      <c r="G30" s="93"/>
      <c r="H30" s="102"/>
      <c r="I30" s="115">
        <f t="shared" si="8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5"/>
        <v>0</v>
      </c>
      <c r="F31"/>
      <c r="G31" s="93"/>
      <c r="H31" s="102"/>
      <c r="I31" s="115">
        <f t="shared" si="8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5"/>
        <v>0</v>
      </c>
      <c r="F32"/>
      <c r="G32" s="93"/>
      <c r="H32" s="102"/>
      <c r="I32" s="115">
        <f t="shared" si="8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5"/>
        <v>0</v>
      </c>
      <c r="F33"/>
      <c r="G33" s="93">
        <f>SUM(G34:G40)</f>
        <v>0</v>
      </c>
      <c r="H33" s="102">
        <f>SUM(H34:H40)</f>
        <v>0</v>
      </c>
      <c r="I33" s="115">
        <f t="shared" si="8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5"/>
        <v>0</v>
      </c>
      <c r="F34"/>
      <c r="G34" s="93">
        <v>0</v>
      </c>
      <c r="H34" s="102"/>
      <c r="I34" s="115">
        <f t="shared" si="8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5"/>
        <v>0</v>
      </c>
      <c r="F35"/>
      <c r="G35" s="93"/>
      <c r="H35" s="102"/>
      <c r="I35" s="115">
        <f t="shared" si="8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5"/>
        <v>0</v>
      </c>
      <c r="F36"/>
      <c r="G36" s="93">
        <f>(G34)*0.13</f>
        <v>0</v>
      </c>
      <c r="H36" s="102"/>
      <c r="I36" s="115">
        <f t="shared" si="8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5"/>
        <v>0</v>
      </c>
      <c r="F37"/>
      <c r="G37" s="93">
        <f>(G34)*0.26+G34*0.015</f>
        <v>0</v>
      </c>
      <c r="H37" s="102"/>
      <c r="I37" s="115">
        <f t="shared" si="8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5"/>
        <v>0</v>
      </c>
      <c r="F38"/>
      <c r="G38" s="93"/>
      <c r="H38" s="102"/>
      <c r="I38" s="115">
        <f t="shared" si="8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5"/>
        <v>0</v>
      </c>
      <c r="F39"/>
      <c r="G39" s="93"/>
      <c r="H39" s="102"/>
      <c r="I39" s="115">
        <f t="shared" si="8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5"/>
        <v>0</v>
      </c>
      <c r="F40"/>
      <c r="G40" s="93"/>
      <c r="H40" s="102"/>
      <c r="I40" s="115">
        <f t="shared" si="8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5"/>
        <v>0</v>
      </c>
      <c r="F41"/>
      <c r="G41" s="92">
        <f>SUM(G42:G46)</f>
        <v>0</v>
      </c>
      <c r="H41" s="101">
        <f>SUM(H42:H46)</f>
        <v>0</v>
      </c>
      <c r="I41" s="47">
        <f t="shared" si="8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5"/>
        <v>0</v>
      </c>
      <c r="F42"/>
      <c r="G42" s="90">
        <v>0</v>
      </c>
      <c r="H42" s="99">
        <v>0</v>
      </c>
      <c r="I42" s="113">
        <f t="shared" si="8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5"/>
        <v>0</v>
      </c>
      <c r="F43"/>
      <c r="G43" s="93">
        <v>0</v>
      </c>
      <c r="H43" s="102">
        <v>0</v>
      </c>
      <c r="I43" s="115">
        <f t="shared" si="8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5"/>
        <v>0</v>
      </c>
      <c r="F44"/>
      <c r="G44" s="93">
        <v>0</v>
      </c>
      <c r="H44" s="102">
        <v>0</v>
      </c>
      <c r="I44" s="115">
        <f t="shared" si="8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5"/>
        <v>0</v>
      </c>
      <c r="F45"/>
      <c r="G45" s="93">
        <v>0</v>
      </c>
      <c r="H45" s="102">
        <v>0</v>
      </c>
      <c r="I45" s="115">
        <f t="shared" si="8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5"/>
        <v>0</v>
      </c>
      <c r="F46"/>
      <c r="G46" s="93">
        <v>0</v>
      </c>
      <c r="H46" s="102">
        <v>0</v>
      </c>
      <c r="I46" s="115">
        <f t="shared" si="8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5"/>
        <v>0</v>
      </c>
      <c r="F47"/>
      <c r="G47" s="89">
        <f>SUM(G48:G54)</f>
        <v>0</v>
      </c>
      <c r="H47" s="98">
        <f>SUM(H48:H54)</f>
        <v>0</v>
      </c>
      <c r="I47" s="46">
        <f t="shared" si="8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5"/>
        <v>0</v>
      </c>
      <c r="F48" s="144"/>
      <c r="G48" s="90"/>
      <c r="H48" s="99"/>
      <c r="I48" s="113">
        <f t="shared" si="8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5"/>
        <v>0</v>
      </c>
      <c r="F49" s="145"/>
      <c r="G49" s="93"/>
      <c r="H49" s="102"/>
      <c r="I49" s="115">
        <f t="shared" si="8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5"/>
        <v>0</v>
      </c>
      <c r="F50" s="145"/>
      <c r="G50" s="93"/>
      <c r="H50" s="102"/>
      <c r="I50" s="115">
        <f t="shared" si="8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5"/>
        <v>0</v>
      </c>
      <c r="F51" s="144"/>
      <c r="G51" s="93"/>
      <c r="H51" s="102"/>
      <c r="I51" s="115">
        <f t="shared" si="8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5"/>
        <v>0</v>
      </c>
      <c r="F52" s="144"/>
      <c r="G52" s="93"/>
      <c r="H52" s="102"/>
      <c r="I52" s="115">
        <f t="shared" si="8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5"/>
        <v>0</v>
      </c>
      <c r="G53" s="93"/>
      <c r="H53" s="102"/>
      <c r="I53" s="115">
        <f t="shared" si="8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5"/>
        <v>0</v>
      </c>
      <c r="F54" s="146"/>
      <c r="G54" s="93">
        <v>0</v>
      </c>
      <c r="H54" s="102">
        <v>0</v>
      </c>
      <c r="I54" s="115">
        <f t="shared" si="8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5"/>
        <v>0</v>
      </c>
      <c r="F55" s="146"/>
      <c r="G55" s="89">
        <f>SUM(G56:G57)</f>
        <v>0</v>
      </c>
      <c r="H55" s="98">
        <f>SUM(H56:H57)</f>
        <v>0</v>
      </c>
      <c r="I55" s="46">
        <f t="shared" si="8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5"/>
        <v>0</v>
      </c>
      <c r="F56" s="146"/>
      <c r="G56" s="90">
        <v>0</v>
      </c>
      <c r="H56" s="99">
        <v>0</v>
      </c>
      <c r="I56" s="113">
        <f t="shared" si="8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5"/>
        <v>0</v>
      </c>
      <c r="F57" s="146"/>
      <c r="G57" s="93">
        <v>0</v>
      </c>
      <c r="H57" s="102">
        <v>0</v>
      </c>
      <c r="I57" s="115">
        <f t="shared" si="8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F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Q4" sqref="Q4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162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'CF-0909'!C3</f>
        <v>1500</v>
      </c>
      <c r="D2" s="97">
        <f>'CF-0909'!D3</f>
        <v>900</v>
      </c>
      <c r="E2" s="54">
        <f>C2+D2</f>
        <v>2400</v>
      </c>
      <c r="F2" s="123"/>
      <c r="G2" s="88">
        <f>'CF-0909'!G3</f>
        <v>900</v>
      </c>
      <c r="H2" s="97">
        <f>'CF-0909'!H3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57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5"/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7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5"/>
        <v>0</v>
      </c>
      <c r="F15" s="146"/>
      <c r="G15" s="89">
        <f>SUM(G16:G46)/2</f>
        <v>0</v>
      </c>
      <c r="H15" s="98">
        <f>SUM(H16:H46)/2</f>
        <v>0</v>
      </c>
      <c r="I15" s="46">
        <f t="shared" si="7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5"/>
        <v>0</v>
      </c>
      <c r="F16" s="146"/>
      <c r="G16" s="93"/>
      <c r="H16" s="102">
        <f>SUM(H17:H24)</f>
        <v>0</v>
      </c>
      <c r="I16" s="115">
        <f t="shared" si="7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5"/>
        <v>0</v>
      </c>
      <c r="F17" s="144"/>
      <c r="G17" s="93"/>
      <c r="H17" s="102"/>
      <c r="I17" s="115">
        <f t="shared" si="7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5"/>
        <v>0</v>
      </c>
      <c r="F18" s="146"/>
      <c r="G18" s="93"/>
      <c r="H18" s="102"/>
      <c r="I18" s="115">
        <f t="shared" si="7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5"/>
        <v>0</v>
      </c>
      <c r="F19" s="146"/>
      <c r="G19" s="93"/>
      <c r="H19" s="102"/>
      <c r="I19" s="115">
        <f t="shared" si="7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5"/>
        <v>0</v>
      </c>
      <c r="F20" s="144"/>
      <c r="G20" s="93"/>
      <c r="H20" s="102"/>
      <c r="I20" s="115">
        <f t="shared" si="7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5"/>
        <v>0</v>
      </c>
      <c r="F21" s="146"/>
      <c r="G21" s="93"/>
      <c r="H21" s="102"/>
      <c r="I21" s="115">
        <f t="shared" si="7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5"/>
        <v>0</v>
      </c>
      <c r="F22" s="146"/>
      <c r="G22" s="93"/>
      <c r="H22" s="102"/>
      <c r="I22" s="115">
        <f t="shared" si="7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5"/>
        <v>0</v>
      </c>
      <c r="F23" s="146"/>
      <c r="G23" s="93"/>
      <c r="H23" s="102"/>
      <c r="I23" s="113">
        <f t="shared" si="7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5"/>
        <v>0</v>
      </c>
      <c r="F24" s="146"/>
      <c r="G24" s="93"/>
      <c r="H24" s="102"/>
      <c r="I24" s="115">
        <f t="shared" si="7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5"/>
        <v>0</v>
      </c>
      <c r="F25" s="146"/>
      <c r="G25" s="93">
        <f>SUM(G26:G32)</f>
        <v>0</v>
      </c>
      <c r="H25" s="102">
        <f>SUM(H26:H32)</f>
        <v>0</v>
      </c>
      <c r="I25" s="115">
        <f t="shared" si="7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5"/>
        <v>0</v>
      </c>
      <c r="F26"/>
      <c r="G26" s="93"/>
      <c r="H26" s="102"/>
      <c r="I26" s="115">
        <f t="shared" si="7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5"/>
        <v>0</v>
      </c>
      <c r="F28"/>
      <c r="G28" s="93"/>
      <c r="H28" s="102"/>
      <c r="I28" s="115">
        <f aca="true" t="shared" si="8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5"/>
        <v>0</v>
      </c>
      <c r="F29"/>
      <c r="G29" s="93"/>
      <c r="H29" s="102"/>
      <c r="I29" s="115">
        <f t="shared" si="8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5"/>
        <v>0</v>
      </c>
      <c r="F30"/>
      <c r="G30" s="93"/>
      <c r="H30" s="102"/>
      <c r="I30" s="115">
        <f t="shared" si="8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5"/>
        <v>0</v>
      </c>
      <c r="F31"/>
      <c r="G31" s="93"/>
      <c r="H31" s="102"/>
      <c r="I31" s="115">
        <f t="shared" si="8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5"/>
        <v>0</v>
      </c>
      <c r="F32"/>
      <c r="G32" s="93"/>
      <c r="H32" s="102"/>
      <c r="I32" s="115">
        <f t="shared" si="8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5"/>
        <v>0</v>
      </c>
      <c r="F33"/>
      <c r="G33" s="93">
        <f>SUM(G34:G40)</f>
        <v>0</v>
      </c>
      <c r="H33" s="102">
        <f>SUM(H34:H40)</f>
        <v>0</v>
      </c>
      <c r="I33" s="115">
        <f t="shared" si="8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5"/>
        <v>0</v>
      </c>
      <c r="F34"/>
      <c r="G34" s="93">
        <v>0</v>
      </c>
      <c r="H34" s="102"/>
      <c r="I34" s="115">
        <f t="shared" si="8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5"/>
        <v>0</v>
      </c>
      <c r="F35"/>
      <c r="G35" s="93"/>
      <c r="H35" s="102"/>
      <c r="I35" s="115">
        <f t="shared" si="8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5"/>
        <v>0</v>
      </c>
      <c r="F36"/>
      <c r="G36" s="93">
        <f>(G34)*0.13</f>
        <v>0</v>
      </c>
      <c r="H36" s="102"/>
      <c r="I36" s="115">
        <f t="shared" si="8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5"/>
        <v>0</v>
      </c>
      <c r="F37"/>
      <c r="G37" s="93">
        <f>(G34)*0.26+G34*0.015</f>
        <v>0</v>
      </c>
      <c r="H37" s="102"/>
      <c r="I37" s="115">
        <f t="shared" si="8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5"/>
        <v>0</v>
      </c>
      <c r="F38"/>
      <c r="G38" s="93"/>
      <c r="H38" s="102"/>
      <c r="I38" s="115">
        <f t="shared" si="8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5"/>
        <v>0</v>
      </c>
      <c r="F39"/>
      <c r="G39" s="93"/>
      <c r="H39" s="102"/>
      <c r="I39" s="115">
        <f t="shared" si="8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5"/>
        <v>0</v>
      </c>
      <c r="F40"/>
      <c r="G40" s="93"/>
      <c r="H40" s="102"/>
      <c r="I40" s="115">
        <f t="shared" si="8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5"/>
        <v>0</v>
      </c>
      <c r="F41"/>
      <c r="G41" s="92">
        <f>SUM(G42:G46)</f>
        <v>0</v>
      </c>
      <c r="H41" s="101">
        <f>SUM(H42:H46)</f>
        <v>0</v>
      </c>
      <c r="I41" s="47">
        <f t="shared" si="8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5"/>
        <v>0</v>
      </c>
      <c r="F42"/>
      <c r="G42" s="90">
        <v>0</v>
      </c>
      <c r="H42" s="99">
        <v>0</v>
      </c>
      <c r="I42" s="113">
        <f t="shared" si="8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5"/>
        <v>0</v>
      </c>
      <c r="F43"/>
      <c r="G43" s="93">
        <v>0</v>
      </c>
      <c r="H43" s="102">
        <v>0</v>
      </c>
      <c r="I43" s="115">
        <f t="shared" si="8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5"/>
        <v>0</v>
      </c>
      <c r="F44"/>
      <c r="G44" s="93">
        <v>0</v>
      </c>
      <c r="H44" s="102">
        <v>0</v>
      </c>
      <c r="I44" s="115">
        <f t="shared" si="8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5"/>
        <v>0</v>
      </c>
      <c r="F45"/>
      <c r="G45" s="93">
        <v>0</v>
      </c>
      <c r="H45" s="102">
        <v>0</v>
      </c>
      <c r="I45" s="115">
        <f t="shared" si="8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5"/>
        <v>0</v>
      </c>
      <c r="F46"/>
      <c r="G46" s="93">
        <v>0</v>
      </c>
      <c r="H46" s="102">
        <v>0</v>
      </c>
      <c r="I46" s="115">
        <f t="shared" si="8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5"/>
        <v>0</v>
      </c>
      <c r="F47"/>
      <c r="G47" s="89">
        <f>SUM(G48:G54)</f>
        <v>0</v>
      </c>
      <c r="H47" s="98">
        <f>SUM(H48:H54)</f>
        <v>0</v>
      </c>
      <c r="I47" s="46">
        <f t="shared" si="8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5"/>
        <v>0</v>
      </c>
      <c r="F48" s="144"/>
      <c r="G48" s="90"/>
      <c r="H48" s="99"/>
      <c r="I48" s="113">
        <f t="shared" si="8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5"/>
        <v>0</v>
      </c>
      <c r="F49" s="145"/>
      <c r="G49" s="93"/>
      <c r="H49" s="102"/>
      <c r="I49" s="115">
        <f t="shared" si="8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5"/>
        <v>0</v>
      </c>
      <c r="F50" s="145"/>
      <c r="G50" s="93"/>
      <c r="H50" s="102"/>
      <c r="I50" s="115">
        <f t="shared" si="8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5"/>
        <v>0</v>
      </c>
      <c r="F51" s="144"/>
      <c r="G51" s="93"/>
      <c r="H51" s="102"/>
      <c r="I51" s="115">
        <f t="shared" si="8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5"/>
        <v>0</v>
      </c>
      <c r="F52" s="144"/>
      <c r="G52" s="93"/>
      <c r="H52" s="102"/>
      <c r="I52" s="115">
        <f t="shared" si="8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5"/>
        <v>0</v>
      </c>
      <c r="G53" s="93"/>
      <c r="H53" s="102"/>
      <c r="I53" s="115">
        <f t="shared" si="8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5"/>
        <v>0</v>
      </c>
      <c r="F54" s="146"/>
      <c r="G54" s="93">
        <v>0</v>
      </c>
      <c r="H54" s="102">
        <v>0</v>
      </c>
      <c r="I54" s="115">
        <f t="shared" si="8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5"/>
        <v>0</v>
      </c>
      <c r="F55" s="146"/>
      <c r="G55" s="89">
        <f>SUM(G56:G57)</f>
        <v>0</v>
      </c>
      <c r="H55" s="98">
        <f>SUM(H56:H57)</f>
        <v>0</v>
      </c>
      <c r="I55" s="46">
        <f t="shared" si="8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5"/>
        <v>0</v>
      </c>
      <c r="F56" s="146"/>
      <c r="G56" s="90">
        <v>0</v>
      </c>
      <c r="H56" s="99">
        <v>0</v>
      </c>
      <c r="I56" s="113">
        <f t="shared" si="8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5"/>
        <v>0</v>
      </c>
      <c r="F57" s="146"/>
      <c r="G57" s="93">
        <v>0</v>
      </c>
      <c r="H57" s="102">
        <v>0</v>
      </c>
      <c r="I57" s="115">
        <f t="shared" si="8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L65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B7" sqref="B7"/>
      <selection pane="topRight" activeCell="B7" sqref="B7"/>
      <selection pane="bottomLeft" activeCell="B7" sqref="B7"/>
      <selection pane="bottomRight" activeCell="B71" sqref="B71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customWidth="1" outlineLevel="1"/>
    <col min="4" max="4" width="19.50390625" style="103" customWidth="1" outlineLevel="1"/>
    <col min="5" max="5" width="19.50390625" style="48" customWidth="1"/>
    <col min="6" max="6" width="17.125" style="94" hidden="1" customWidth="1" outlineLevel="1"/>
    <col min="7" max="7" width="15.625" style="103" hidden="1" customWidth="1" outlineLevel="1"/>
    <col min="8" max="8" width="17.125" style="48" bestFit="1" customWidth="1" collapsed="1"/>
    <col min="9" max="9" width="35.875" style="124" customWidth="1"/>
    <col min="10" max="11" width="14.875" style="44" customWidth="1"/>
    <col min="12" max="16384" width="11.50390625" style="44" customWidth="1"/>
  </cols>
  <sheetData>
    <row r="1" spans="2:9" s="19" customFormat="1" ht="30" customHeight="1" thickBot="1">
      <c r="B1" s="18" t="s">
        <v>123</v>
      </c>
      <c r="C1" s="134" t="s">
        <v>126</v>
      </c>
      <c r="D1" s="135" t="s">
        <v>127</v>
      </c>
      <c r="E1" s="136" t="s">
        <v>128</v>
      </c>
      <c r="F1" s="134" t="s">
        <v>121</v>
      </c>
      <c r="G1" s="135" t="s">
        <v>122</v>
      </c>
      <c r="H1" s="136" t="s">
        <v>120</v>
      </c>
      <c r="I1" s="122" t="s">
        <v>116</v>
      </c>
    </row>
    <row r="2" spans="2:9" s="45" customFormat="1" ht="19.5" customHeight="1" thickBot="1">
      <c r="B2" s="49" t="s">
        <v>101</v>
      </c>
      <c r="C2" s="88">
        <f>'CF-0209'!C2</f>
        <v>1500</v>
      </c>
      <c r="D2" s="97">
        <f>'CF-0209'!D2</f>
        <v>900</v>
      </c>
      <c r="E2" s="54">
        <f>C2+D2</f>
        <v>2400</v>
      </c>
      <c r="F2" s="88">
        <f>C2/26</f>
        <v>57.69230769230769</v>
      </c>
      <c r="G2" s="97">
        <f>D2/26</f>
        <v>34.61538461538461</v>
      </c>
      <c r="H2" s="54">
        <f>E2/26</f>
        <v>92.3076923076923</v>
      </c>
      <c r="I2" s="123"/>
    </row>
    <row r="3" spans="2:9" s="45" customFormat="1" ht="19.5" customHeight="1" thickBot="1">
      <c r="B3" s="49" t="s">
        <v>102</v>
      </c>
      <c r="C3" s="88" t="e">
        <f>C2+C5-C13</f>
        <v>#REF!</v>
      </c>
      <c r="D3" s="97" t="e">
        <f>D2+D5-D13</f>
        <v>#REF!</v>
      </c>
      <c r="E3" s="54" t="e">
        <f>C3+D3</f>
        <v>#REF!</v>
      </c>
      <c r="F3" s="88" t="e">
        <f aca="true" t="shared" si="0" ref="F3:F57">C3/26</f>
        <v>#REF!</v>
      </c>
      <c r="G3" s="97" t="e">
        <f aca="true" t="shared" si="1" ref="G3:H57">D3/26</f>
        <v>#REF!</v>
      </c>
      <c r="H3" s="54" t="e">
        <f aca="true" t="shared" si="2" ref="H3:H57">E3/26</f>
        <v>#REF!</v>
      </c>
      <c r="I3"/>
    </row>
    <row r="4" spans="2:9" s="45" customFormat="1" ht="19.5" customHeight="1" hidden="1" thickBot="1">
      <c r="B4" s="104" t="s">
        <v>107</v>
      </c>
      <c r="C4" s="105" t="e">
        <f>SUM(C5,-C13)</f>
        <v>#REF!</v>
      </c>
      <c r="D4" s="106" t="e">
        <f>SUM(D5,-D13)</f>
        <v>#REF!</v>
      </c>
      <c r="E4" s="107" t="e">
        <f>SUM(E5,-E13)</f>
        <v>#REF!</v>
      </c>
      <c r="F4" s="105" t="e">
        <f t="shared" si="0"/>
        <v>#REF!</v>
      </c>
      <c r="G4" s="106" t="e">
        <f t="shared" si="1"/>
        <v>#REF!</v>
      </c>
      <c r="H4" s="107" t="e">
        <f t="shared" si="2"/>
        <v>#REF!</v>
      </c>
      <c r="I4"/>
    </row>
    <row r="5" spans="2:9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3" ref="E5:E38">C5+D5</f>
        <v>0</v>
      </c>
      <c r="F5" s="88">
        <f t="shared" si="0"/>
        <v>0</v>
      </c>
      <c r="G5" s="97">
        <f t="shared" si="1"/>
        <v>0</v>
      </c>
      <c r="H5" s="54">
        <f t="shared" si="2"/>
        <v>0</v>
      </c>
      <c r="I5"/>
    </row>
    <row r="6" spans="2:9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3"/>
        <v>0</v>
      </c>
      <c r="F6" s="89">
        <f t="shared" si="0"/>
        <v>0</v>
      </c>
      <c r="G6" s="98">
        <f t="shared" si="1"/>
        <v>0</v>
      </c>
      <c r="H6" s="46">
        <f t="shared" si="2"/>
        <v>0</v>
      </c>
      <c r="I6"/>
    </row>
    <row r="7" spans="2:9" s="56" customFormat="1" ht="12" customHeight="1" outlineLevel="1">
      <c r="B7" s="58" t="s">
        <v>62</v>
      </c>
      <c r="C7" s="90">
        <f>'CF-0209'!C7+'CF-0309'!C7+'CF-0409'!C7</f>
        <v>0</v>
      </c>
      <c r="D7" s="99">
        <f>'CF-0209'!D7+'CF-0309'!D7+'CF-0409'!D7</f>
        <v>0</v>
      </c>
      <c r="E7" s="113">
        <f t="shared" si="3"/>
        <v>0</v>
      </c>
      <c r="F7" s="90">
        <f t="shared" si="0"/>
        <v>0</v>
      </c>
      <c r="G7" s="99">
        <f t="shared" si="1"/>
        <v>0</v>
      </c>
      <c r="H7" s="113">
        <f t="shared" si="2"/>
        <v>0</v>
      </c>
      <c r="I7"/>
    </row>
    <row r="8" spans="2:9" s="56" customFormat="1" ht="12" customHeight="1" outlineLevel="1">
      <c r="B8" s="58" t="s">
        <v>63</v>
      </c>
      <c r="C8" s="90">
        <f>'CF-0209'!C8+'CF-0309'!C8+'CF-0409'!C8</f>
        <v>0</v>
      </c>
      <c r="D8" s="99">
        <f>'CF-0209'!D8+'CF-0309'!D8+'CF-0409'!D8</f>
        <v>0</v>
      </c>
      <c r="E8" s="113">
        <f t="shared" si="3"/>
        <v>0</v>
      </c>
      <c r="F8" s="90">
        <f t="shared" si="0"/>
        <v>0</v>
      </c>
      <c r="G8" s="99">
        <f t="shared" si="1"/>
        <v>0</v>
      </c>
      <c r="H8" s="113">
        <f t="shared" si="2"/>
        <v>0</v>
      </c>
      <c r="I8"/>
    </row>
    <row r="9" spans="2:9" s="56" customFormat="1" ht="12" customHeight="1" outlineLevel="1">
      <c r="B9" s="58" t="s">
        <v>73</v>
      </c>
      <c r="C9" s="90">
        <f>'CF-0209'!C9+'CF-0309'!C9+'CF-0409'!C9</f>
        <v>0</v>
      </c>
      <c r="D9" s="99">
        <f>'CF-0209'!D9+'CF-0309'!D9+'CF-0409'!D9</f>
        <v>0</v>
      </c>
      <c r="E9" s="113">
        <f t="shared" si="3"/>
        <v>0</v>
      </c>
      <c r="F9" s="90">
        <f t="shared" si="0"/>
        <v>0</v>
      </c>
      <c r="G9" s="99">
        <f t="shared" si="1"/>
        <v>0</v>
      </c>
      <c r="H9" s="113">
        <f t="shared" si="2"/>
        <v>0</v>
      </c>
      <c r="I9"/>
    </row>
    <row r="10" spans="2:9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3"/>
        <v>0</v>
      </c>
      <c r="F10" s="89">
        <f t="shared" si="0"/>
        <v>0</v>
      </c>
      <c r="G10" s="98">
        <f t="shared" si="1"/>
        <v>0</v>
      </c>
      <c r="H10" s="46">
        <f t="shared" si="2"/>
        <v>0</v>
      </c>
      <c r="I10"/>
    </row>
    <row r="11" spans="2:9" s="56" customFormat="1" ht="12" customHeight="1" outlineLevel="1">
      <c r="B11" s="51" t="s">
        <v>124</v>
      </c>
      <c r="C11" s="91">
        <f>'CF-0209'!C11+'CF-0309'!C11+'CF-0409'!C11</f>
        <v>0</v>
      </c>
      <c r="D11" s="100">
        <f>'CF-0209'!D11+'CF-0309'!D11+'CF-0409'!D11</f>
        <v>0</v>
      </c>
      <c r="E11" s="114">
        <f t="shared" si="3"/>
        <v>0</v>
      </c>
      <c r="F11" s="91">
        <f t="shared" si="0"/>
        <v>0</v>
      </c>
      <c r="G11" s="100">
        <f t="shared" si="1"/>
        <v>0</v>
      </c>
      <c r="H11" s="114">
        <f t="shared" si="2"/>
        <v>0</v>
      </c>
      <c r="I11"/>
    </row>
    <row r="12" spans="2:12" s="56" customFormat="1" ht="12" customHeight="1" outlineLevel="1" thickBot="1">
      <c r="B12" s="51" t="s">
        <v>125</v>
      </c>
      <c r="C12" s="91">
        <f>'CF-0209'!C12+'CF-0309'!C12+'CF-0409'!C12</f>
        <v>0</v>
      </c>
      <c r="D12" s="100">
        <f>'CF-0209'!D12+'CF-0309'!D12+'CF-0409'!D12</f>
        <v>0</v>
      </c>
      <c r="E12" s="114">
        <f>C12+D12</f>
        <v>0</v>
      </c>
      <c r="F12" s="130">
        <f>C12/26</f>
        <v>0</v>
      </c>
      <c r="G12" s="131">
        <f>D12/26</f>
        <v>0</v>
      </c>
      <c r="H12" s="114">
        <f>E12/26</f>
        <v>0</v>
      </c>
      <c r="I12"/>
      <c r="J12" s="132"/>
      <c r="K12" s="133"/>
      <c r="L12" s="121"/>
    </row>
    <row r="13" spans="2:10" s="45" customFormat="1" ht="19.5" customHeight="1" thickBot="1">
      <c r="B13" s="49" t="s">
        <v>93</v>
      </c>
      <c r="C13" s="88" t="e">
        <f>SUM(C14,C47,C55)</f>
        <v>#REF!</v>
      </c>
      <c r="D13" s="97" t="e">
        <f>SUM(D14,D47,D55)</f>
        <v>#REF!</v>
      </c>
      <c r="E13" s="54" t="e">
        <f t="shared" si="3"/>
        <v>#REF!</v>
      </c>
      <c r="F13" s="88" t="e">
        <f t="shared" si="0"/>
        <v>#REF!</v>
      </c>
      <c r="G13" s="97" t="e">
        <f t="shared" si="1"/>
        <v>#REF!</v>
      </c>
      <c r="H13" s="54" t="e">
        <f t="shared" si="2"/>
        <v>#REF!</v>
      </c>
      <c r="I13"/>
      <c r="J13" s="95"/>
    </row>
    <row r="14" spans="2:9" s="55" customFormat="1" ht="19.5" customHeight="1">
      <c r="B14" s="50" t="s">
        <v>134</v>
      </c>
      <c r="C14" s="89">
        <f>SUM(C16:C46)/2</f>
        <v>0</v>
      </c>
      <c r="D14" s="98">
        <f>SUM(D16:D46)/2</f>
        <v>0</v>
      </c>
      <c r="E14" s="46">
        <f t="shared" si="3"/>
        <v>0</v>
      </c>
      <c r="F14" s="89">
        <f t="shared" si="0"/>
        <v>0</v>
      </c>
      <c r="G14" s="98">
        <f t="shared" si="1"/>
        <v>0</v>
      </c>
      <c r="H14" s="46">
        <f t="shared" si="2"/>
        <v>0</v>
      </c>
      <c r="I14"/>
    </row>
    <row r="15" spans="2:9" s="55" customFormat="1" ht="19.5" customHeight="1">
      <c r="B15" s="50" t="s">
        <v>133</v>
      </c>
      <c r="C15" s="89">
        <f>SUM(C17:C47)/2-C18</f>
        <v>0</v>
      </c>
      <c r="D15" s="98">
        <f>SUM(D17:D47)/2-D18</f>
        <v>0</v>
      </c>
      <c r="E15" s="46">
        <f t="shared" si="3"/>
        <v>0</v>
      </c>
      <c r="F15" s="89">
        <f t="shared" si="0"/>
        <v>0</v>
      </c>
      <c r="G15" s="98">
        <f t="shared" si="1"/>
        <v>0</v>
      </c>
      <c r="H15" s="46">
        <f t="shared" si="2"/>
        <v>0</v>
      </c>
      <c r="I15"/>
    </row>
    <row r="16" spans="2:9" s="57" customFormat="1" ht="15" customHeight="1" outlineLevel="1" collapsed="1">
      <c r="B16" s="59" t="s">
        <v>12</v>
      </c>
      <c r="C16" s="93">
        <f>SUM(C17:C24)</f>
        <v>0</v>
      </c>
      <c r="D16" s="102">
        <f>SUM(D17:D24)</f>
        <v>0</v>
      </c>
      <c r="E16" s="115">
        <f t="shared" si="3"/>
        <v>0</v>
      </c>
      <c r="F16" s="93">
        <f t="shared" si="0"/>
        <v>0</v>
      </c>
      <c r="G16" s="102">
        <f t="shared" si="1"/>
        <v>0</v>
      </c>
      <c r="H16" s="115">
        <f t="shared" si="2"/>
        <v>0</v>
      </c>
      <c r="I16"/>
    </row>
    <row r="17" spans="2:9" s="56" customFormat="1" ht="12" customHeight="1" hidden="1" outlineLevel="2">
      <c r="B17" s="59" t="s">
        <v>13</v>
      </c>
      <c r="C17" s="93">
        <f>'CF-0209'!C17+'CF-0309'!C18+'CF-0409'!C18</f>
        <v>0</v>
      </c>
      <c r="D17" s="102">
        <f>'CF-0209'!D17+'CF-0309'!D18+'CF-0409'!D18</f>
        <v>0</v>
      </c>
      <c r="E17" s="115">
        <f t="shared" si="3"/>
        <v>0</v>
      </c>
      <c r="F17" s="93">
        <f t="shared" si="0"/>
        <v>0</v>
      </c>
      <c r="G17" s="102">
        <f t="shared" si="1"/>
        <v>0</v>
      </c>
      <c r="H17" s="115">
        <f t="shared" si="2"/>
        <v>0</v>
      </c>
      <c r="I17" s="144"/>
    </row>
    <row r="18" spans="2:9" s="56" customFormat="1" ht="12" customHeight="1" hidden="1" outlineLevel="2">
      <c r="B18" s="59" t="s">
        <v>14</v>
      </c>
      <c r="C18" s="93">
        <f>'CF-0209'!C18+'CF-0309'!C19+'CF-0409'!C19</f>
        <v>0</v>
      </c>
      <c r="D18" s="102">
        <f>'CF-0209'!D18+'CF-0309'!D19+'CF-0409'!D19</f>
        <v>0</v>
      </c>
      <c r="E18" s="115">
        <f t="shared" si="3"/>
        <v>0</v>
      </c>
      <c r="F18" s="93">
        <f t="shared" si="0"/>
        <v>0</v>
      </c>
      <c r="G18" s="102">
        <f t="shared" si="1"/>
        <v>0</v>
      </c>
      <c r="H18" s="115">
        <f t="shared" si="2"/>
        <v>0</v>
      </c>
      <c r="I18" s="146"/>
    </row>
    <row r="19" spans="2:9" s="56" customFormat="1" ht="12" customHeight="1" hidden="1" outlineLevel="2">
      <c r="B19" s="59" t="s">
        <v>15</v>
      </c>
      <c r="C19" s="93">
        <f>'CF-0209'!C19+'CF-0309'!C20+'CF-0409'!C20</f>
        <v>0</v>
      </c>
      <c r="D19" s="102">
        <f>'CF-0209'!D19+'CF-0309'!D20+'CF-0409'!D20</f>
        <v>0</v>
      </c>
      <c r="E19" s="115">
        <f t="shared" si="3"/>
        <v>0</v>
      </c>
      <c r="F19" s="93">
        <f t="shared" si="0"/>
        <v>0</v>
      </c>
      <c r="G19" s="102">
        <f t="shared" si="1"/>
        <v>0</v>
      </c>
      <c r="H19" s="115">
        <f t="shared" si="2"/>
        <v>0</v>
      </c>
      <c r="I19" s="146"/>
    </row>
    <row r="20" spans="2:9" s="56" customFormat="1" ht="12" customHeight="1" hidden="1" outlineLevel="2">
      <c r="B20" s="59" t="s">
        <v>16</v>
      </c>
      <c r="C20" s="93">
        <f>'CF-0209'!C20+'CF-0309'!C21+'CF-0409'!C21</f>
        <v>0</v>
      </c>
      <c r="D20" s="102">
        <f>'CF-0209'!D20+'CF-0309'!D21+'CF-0409'!D21</f>
        <v>0</v>
      </c>
      <c r="E20" s="115">
        <f t="shared" si="3"/>
        <v>0</v>
      </c>
      <c r="F20" s="93">
        <f t="shared" si="0"/>
        <v>0</v>
      </c>
      <c r="G20" s="102">
        <f t="shared" si="1"/>
        <v>0</v>
      </c>
      <c r="H20" s="115">
        <f t="shared" si="2"/>
        <v>0</v>
      </c>
      <c r="I20" s="144"/>
    </row>
    <row r="21" spans="2:9" s="56" customFormat="1" ht="12" customHeight="1" hidden="1" outlineLevel="2">
      <c r="B21" s="59" t="s">
        <v>17</v>
      </c>
      <c r="C21" s="93">
        <f>'CF-0209'!C21+'CF-0309'!C22+'CF-0409'!C22</f>
        <v>0</v>
      </c>
      <c r="D21" s="102">
        <f>'CF-0209'!D21+'CF-0309'!D22+'CF-0409'!D22</f>
        <v>0</v>
      </c>
      <c r="E21" s="115">
        <f t="shared" si="3"/>
        <v>0</v>
      </c>
      <c r="F21" s="93">
        <f t="shared" si="0"/>
        <v>0</v>
      </c>
      <c r="G21" s="102">
        <f t="shared" si="1"/>
        <v>0</v>
      </c>
      <c r="H21" s="115">
        <f t="shared" si="2"/>
        <v>0</v>
      </c>
      <c r="I21"/>
    </row>
    <row r="22" spans="2:9" s="56" customFormat="1" ht="12" customHeight="1" hidden="1" outlineLevel="2">
      <c r="B22" s="59" t="s">
        <v>18</v>
      </c>
      <c r="C22" s="93">
        <f>'CF-0209'!C22+'CF-0309'!C23+'CF-0409'!C23</f>
        <v>0</v>
      </c>
      <c r="D22" s="102">
        <f>'CF-0209'!D22+'CF-0309'!D23+'CF-0409'!D23</f>
        <v>0</v>
      </c>
      <c r="E22" s="115">
        <f t="shared" si="3"/>
        <v>0</v>
      </c>
      <c r="F22" s="93">
        <f t="shared" si="0"/>
        <v>0</v>
      </c>
      <c r="G22" s="102">
        <f t="shared" si="1"/>
        <v>0</v>
      </c>
      <c r="H22" s="115">
        <f t="shared" si="2"/>
        <v>0</v>
      </c>
      <c r="I22"/>
    </row>
    <row r="23" spans="2:9" s="56" customFormat="1" ht="12" customHeight="1" hidden="1" outlineLevel="2">
      <c r="B23" s="59" t="s">
        <v>19</v>
      </c>
      <c r="C23" s="125">
        <f>'CF-0209'!C23+'CF-0309'!C24+'CF-0409'!C24</f>
        <v>0</v>
      </c>
      <c r="D23" s="126">
        <f>'CF-0209'!D23+'CF-0309'!D24+'CF-0409'!D24</f>
        <v>0</v>
      </c>
      <c r="E23" s="113">
        <f t="shared" si="3"/>
        <v>0</v>
      </c>
      <c r="F23" s="125">
        <f t="shared" si="0"/>
        <v>0</v>
      </c>
      <c r="G23" s="126">
        <f t="shared" si="1"/>
        <v>0</v>
      </c>
      <c r="H23" s="115">
        <f t="shared" si="2"/>
        <v>0</v>
      </c>
      <c r="I23"/>
    </row>
    <row r="24" spans="2:9" s="56" customFormat="1" ht="12" customHeight="1" hidden="1" outlineLevel="2">
      <c r="B24" s="59" t="s">
        <v>20</v>
      </c>
      <c r="C24" s="93">
        <f>'CF-0209'!C24+'CF-0309'!C25+'CF-0409'!C25</f>
        <v>0</v>
      </c>
      <c r="D24" s="102">
        <f>'CF-0209'!D24+'CF-0309'!D25+'CF-0409'!D25</f>
        <v>0</v>
      </c>
      <c r="E24" s="115">
        <f t="shared" si="3"/>
        <v>0</v>
      </c>
      <c r="F24" s="93">
        <f t="shared" si="0"/>
        <v>0</v>
      </c>
      <c r="G24" s="102">
        <f t="shared" si="1"/>
        <v>0</v>
      </c>
      <c r="H24" s="115">
        <f t="shared" si="2"/>
        <v>0</v>
      </c>
      <c r="I24"/>
    </row>
    <row r="25" spans="2:9" s="57" customFormat="1" ht="15" customHeight="1" outlineLevel="1" collapsed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3"/>
        <v>0</v>
      </c>
      <c r="F25" s="93">
        <f t="shared" si="0"/>
        <v>0</v>
      </c>
      <c r="G25" s="102">
        <f t="shared" si="1"/>
        <v>0</v>
      </c>
      <c r="H25" s="115">
        <f t="shared" si="2"/>
        <v>0</v>
      </c>
      <c r="I25"/>
    </row>
    <row r="26" spans="2:9" s="56" customFormat="1" ht="12" customHeight="1" hidden="1" outlineLevel="2">
      <c r="B26" s="58" t="s">
        <v>22</v>
      </c>
      <c r="C26" s="93">
        <f>'CF-0209'!C26+'CF-0309'!C27+'CF-0409'!C27</f>
        <v>0</v>
      </c>
      <c r="D26" s="102">
        <f>'CF-0209'!D26+'CF-0309'!D27+'CF-0409'!D27</f>
        <v>0</v>
      </c>
      <c r="E26" s="115">
        <f t="shared" si="3"/>
        <v>0</v>
      </c>
      <c r="F26" s="93">
        <f t="shared" si="0"/>
        <v>0</v>
      </c>
      <c r="G26" s="102">
        <f t="shared" si="1"/>
        <v>0</v>
      </c>
      <c r="H26" s="115">
        <f t="shared" si="2"/>
        <v>0</v>
      </c>
      <c r="I26"/>
    </row>
    <row r="27" spans="2:9" s="56" customFormat="1" ht="12" customHeight="1" hidden="1" outlineLevel="2">
      <c r="B27" s="59" t="s">
        <v>23</v>
      </c>
      <c r="C27" s="93">
        <v>0</v>
      </c>
      <c r="D27" s="102">
        <v>0</v>
      </c>
      <c r="E27" s="115">
        <f t="shared" si="3"/>
        <v>0</v>
      </c>
      <c r="F27" s="93">
        <f t="shared" si="0"/>
        <v>0</v>
      </c>
      <c r="G27" s="102">
        <f t="shared" si="1"/>
        <v>0</v>
      </c>
      <c r="H27" s="115">
        <f t="shared" si="1"/>
        <v>0</v>
      </c>
      <c r="I27"/>
    </row>
    <row r="28" spans="2:9" s="56" customFormat="1" ht="12" customHeight="1" hidden="1" outlineLevel="2">
      <c r="B28" s="59" t="s">
        <v>24</v>
      </c>
      <c r="C28" s="93">
        <f>'CF-0209'!C28+'CF-0309'!C29+'CF-0409'!C29</f>
        <v>0</v>
      </c>
      <c r="D28" s="102">
        <f>'CF-0209'!D28+'CF-0309'!D29+'CF-0409'!D29</f>
        <v>0</v>
      </c>
      <c r="E28" s="115">
        <f t="shared" si="3"/>
        <v>0</v>
      </c>
      <c r="F28" s="93">
        <f t="shared" si="0"/>
        <v>0</v>
      </c>
      <c r="G28" s="102">
        <f t="shared" si="1"/>
        <v>0</v>
      </c>
      <c r="H28" s="115">
        <f t="shared" si="2"/>
        <v>0</v>
      </c>
      <c r="I28"/>
    </row>
    <row r="29" spans="2:9" s="56" customFormat="1" ht="12" customHeight="1" hidden="1" outlineLevel="2">
      <c r="B29" s="59" t="s">
        <v>25</v>
      </c>
      <c r="C29" s="93">
        <f>'CF-0209'!C29+'CF-0309'!C30+'CF-0409'!C30</f>
        <v>0</v>
      </c>
      <c r="D29" s="102">
        <f>'CF-0209'!D29+'CF-0309'!D30+'CF-0409'!D30</f>
        <v>0</v>
      </c>
      <c r="E29" s="115">
        <f t="shared" si="3"/>
        <v>0</v>
      </c>
      <c r="F29" s="93">
        <f t="shared" si="0"/>
        <v>0</v>
      </c>
      <c r="G29" s="102">
        <f t="shared" si="1"/>
        <v>0</v>
      </c>
      <c r="H29" s="115">
        <f t="shared" si="2"/>
        <v>0</v>
      </c>
      <c r="I29"/>
    </row>
    <row r="30" spans="2:9" s="56" customFormat="1" ht="12" customHeight="1" hidden="1" outlineLevel="2">
      <c r="B30" s="59" t="s">
        <v>26</v>
      </c>
      <c r="C30" s="93">
        <f>'CF-0209'!C30+'CF-0309'!C31+'CF-0409'!C31</f>
        <v>0</v>
      </c>
      <c r="D30" s="102">
        <f>'CF-0209'!D30+'CF-0309'!D31+'CF-0409'!D31</f>
        <v>0</v>
      </c>
      <c r="E30" s="115">
        <f t="shared" si="3"/>
        <v>0</v>
      </c>
      <c r="F30" s="93">
        <f t="shared" si="0"/>
        <v>0</v>
      </c>
      <c r="G30" s="102">
        <f t="shared" si="1"/>
        <v>0</v>
      </c>
      <c r="H30" s="115">
        <f t="shared" si="2"/>
        <v>0</v>
      </c>
      <c r="I30"/>
    </row>
    <row r="31" spans="2:9" s="56" customFormat="1" ht="12" customHeight="1" hidden="1" outlineLevel="2">
      <c r="B31" s="59" t="s">
        <v>27</v>
      </c>
      <c r="C31" s="93">
        <f>'CF-0209'!C31+'CF-0309'!C32+'CF-0409'!C32</f>
        <v>0</v>
      </c>
      <c r="D31" s="102">
        <f>'CF-0209'!D31+'CF-0309'!D32+'CF-0409'!D32</f>
        <v>0</v>
      </c>
      <c r="E31" s="115">
        <f t="shared" si="3"/>
        <v>0</v>
      </c>
      <c r="F31" s="93">
        <f t="shared" si="0"/>
        <v>0</v>
      </c>
      <c r="G31" s="102">
        <f t="shared" si="1"/>
        <v>0</v>
      </c>
      <c r="H31" s="115">
        <f t="shared" si="2"/>
        <v>0</v>
      </c>
      <c r="I31"/>
    </row>
    <row r="32" spans="2:9" s="56" customFormat="1" ht="12" customHeight="1" hidden="1" outlineLevel="2">
      <c r="B32" s="59" t="s">
        <v>28</v>
      </c>
      <c r="C32" s="93">
        <f>'CF-0209'!C32+'CF-0309'!C33+'CF-0409'!C33</f>
        <v>0</v>
      </c>
      <c r="D32" s="102">
        <f>'CF-0209'!D32+'CF-0309'!D33+'CF-0409'!D33</f>
        <v>0</v>
      </c>
      <c r="E32" s="115">
        <f t="shared" si="3"/>
        <v>0</v>
      </c>
      <c r="F32" s="93">
        <f t="shared" si="0"/>
        <v>0</v>
      </c>
      <c r="G32" s="102">
        <f t="shared" si="1"/>
        <v>0</v>
      </c>
      <c r="H32" s="115">
        <f t="shared" si="2"/>
        <v>0</v>
      </c>
      <c r="I32"/>
    </row>
    <row r="33" spans="2:9" s="57" customFormat="1" ht="15" customHeight="1" outlineLevel="1" collapsed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3"/>
        <v>0</v>
      </c>
      <c r="F33" s="93">
        <f t="shared" si="0"/>
        <v>0</v>
      </c>
      <c r="G33" s="102">
        <f t="shared" si="1"/>
        <v>0</v>
      </c>
      <c r="H33" s="115">
        <f t="shared" si="2"/>
        <v>0</v>
      </c>
      <c r="I33"/>
    </row>
    <row r="34" spans="2:9" s="56" customFormat="1" ht="12" customHeight="1" hidden="1" outlineLevel="2">
      <c r="B34" s="58" t="s">
        <v>30</v>
      </c>
      <c r="C34" s="125">
        <f>'CF-0209'!C34+'CF-0309'!C35+'CF-0409'!C35</f>
        <v>0</v>
      </c>
      <c r="D34" s="126">
        <f>'CF-0209'!D34+'CF-0309'!D35+'CF-0409'!D35</f>
        <v>0</v>
      </c>
      <c r="E34" s="113">
        <f t="shared" si="3"/>
        <v>0</v>
      </c>
      <c r="F34" s="125">
        <f t="shared" si="0"/>
        <v>0</v>
      </c>
      <c r="G34" s="126">
        <f t="shared" si="1"/>
        <v>0</v>
      </c>
      <c r="H34" s="113">
        <f t="shared" si="2"/>
        <v>0</v>
      </c>
      <c r="I34"/>
    </row>
    <row r="35" spans="2:9" s="56" customFormat="1" ht="12" customHeight="1" hidden="1" outlineLevel="2">
      <c r="B35" s="59" t="s">
        <v>31</v>
      </c>
      <c r="C35" s="93">
        <f>'CF-0209'!C35+'CF-0309'!C36+'CF-0409'!C36</f>
        <v>0</v>
      </c>
      <c r="D35" s="102">
        <f>'CF-0209'!D35+'CF-0309'!D36+'CF-0409'!D36</f>
        <v>0</v>
      </c>
      <c r="E35" s="115">
        <f t="shared" si="3"/>
        <v>0</v>
      </c>
      <c r="F35" s="93">
        <f t="shared" si="0"/>
        <v>0</v>
      </c>
      <c r="G35" s="102">
        <f t="shared" si="1"/>
        <v>0</v>
      </c>
      <c r="H35" s="115">
        <f t="shared" si="2"/>
        <v>0</v>
      </c>
      <c r="I35"/>
    </row>
    <row r="36" spans="2:9" s="56" customFormat="1" ht="12" customHeight="1" hidden="1" outlineLevel="2">
      <c r="B36" s="59" t="s">
        <v>32</v>
      </c>
      <c r="C36" s="93">
        <f>'CF-0209'!C36+'CF-0309'!C37+'CF-0409'!C37</f>
        <v>0</v>
      </c>
      <c r="D36" s="102">
        <f>'CF-0209'!D36+'CF-0309'!D37+'CF-0409'!D37</f>
        <v>0</v>
      </c>
      <c r="E36" s="115">
        <f t="shared" si="3"/>
        <v>0</v>
      </c>
      <c r="F36" s="93">
        <f t="shared" si="0"/>
        <v>0</v>
      </c>
      <c r="G36" s="102">
        <f t="shared" si="1"/>
        <v>0</v>
      </c>
      <c r="H36" s="115">
        <f t="shared" si="2"/>
        <v>0</v>
      </c>
      <c r="I36"/>
    </row>
    <row r="37" spans="2:9" s="56" customFormat="1" ht="12" customHeight="1" hidden="1" outlineLevel="2">
      <c r="B37" s="59" t="s">
        <v>33</v>
      </c>
      <c r="C37" s="93">
        <f>'CF-0209'!C37+'CF-0309'!C38+'CF-0409'!C38</f>
        <v>0</v>
      </c>
      <c r="D37" s="102">
        <f>'CF-0209'!D37+'CF-0309'!D38+'CF-0409'!D38</f>
        <v>0</v>
      </c>
      <c r="E37" s="115">
        <f t="shared" si="3"/>
        <v>0</v>
      </c>
      <c r="F37" s="93">
        <f t="shared" si="0"/>
        <v>0</v>
      </c>
      <c r="G37" s="102">
        <f t="shared" si="1"/>
        <v>0</v>
      </c>
      <c r="H37" s="115">
        <f t="shared" si="2"/>
        <v>0</v>
      </c>
      <c r="I37"/>
    </row>
    <row r="38" spans="2:9" s="56" customFormat="1" ht="12" customHeight="1" hidden="1" outlineLevel="2">
      <c r="B38" s="59" t="s">
        <v>34</v>
      </c>
      <c r="C38" s="93">
        <f>'CF-0209'!C38+'CF-0309'!C39+'CF-0409'!C39</f>
        <v>0</v>
      </c>
      <c r="D38" s="102">
        <f>'CF-0209'!D38+'CF-0309'!D39+'CF-0409'!D39</f>
        <v>0</v>
      </c>
      <c r="E38" s="115">
        <f t="shared" si="3"/>
        <v>0</v>
      </c>
      <c r="F38" s="93">
        <f t="shared" si="0"/>
        <v>0</v>
      </c>
      <c r="G38" s="102">
        <f t="shared" si="1"/>
        <v>0</v>
      </c>
      <c r="H38" s="115">
        <f t="shared" si="2"/>
        <v>0</v>
      </c>
      <c r="I38"/>
    </row>
    <row r="39" spans="2:9" s="56" customFormat="1" ht="12" customHeight="1" hidden="1" outlineLevel="2">
      <c r="B39" s="59" t="s">
        <v>35</v>
      </c>
      <c r="C39" s="93">
        <f>'CF-0209'!C39+'CF-0309'!C40+'CF-0409'!C40</f>
        <v>0</v>
      </c>
      <c r="D39" s="102">
        <f>'CF-0209'!D39+'CF-0309'!D40+'CF-0409'!D40</f>
        <v>0</v>
      </c>
      <c r="E39" s="115">
        <f aca="true" t="shared" si="4" ref="E39:E57">C39+D39</f>
        <v>0</v>
      </c>
      <c r="F39" s="93">
        <f t="shared" si="0"/>
        <v>0</v>
      </c>
      <c r="G39" s="102">
        <f t="shared" si="1"/>
        <v>0</v>
      </c>
      <c r="H39" s="115">
        <f t="shared" si="2"/>
        <v>0</v>
      </c>
      <c r="I39"/>
    </row>
    <row r="40" spans="2:9" s="56" customFormat="1" ht="12" customHeight="1" hidden="1" outlineLevel="2">
      <c r="B40" s="59" t="s">
        <v>36</v>
      </c>
      <c r="C40" s="93">
        <f>'CF-0209'!C40+'CF-0309'!C41+'CF-0409'!C41</f>
        <v>0</v>
      </c>
      <c r="D40" s="102">
        <f>'CF-0209'!D40+'CF-0309'!D41+'CF-0409'!D41</f>
        <v>0</v>
      </c>
      <c r="E40" s="115">
        <f t="shared" si="4"/>
        <v>0</v>
      </c>
      <c r="F40" s="93">
        <f t="shared" si="0"/>
        <v>0</v>
      </c>
      <c r="G40" s="102">
        <f t="shared" si="1"/>
        <v>0</v>
      </c>
      <c r="H40" s="115">
        <f t="shared" si="2"/>
        <v>0</v>
      </c>
      <c r="I40"/>
    </row>
    <row r="41" spans="2:9" s="57" customFormat="1" ht="15" customHeight="1" outlineLevel="1" collapsed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4"/>
        <v>0</v>
      </c>
      <c r="F41" s="92">
        <f t="shared" si="0"/>
        <v>0</v>
      </c>
      <c r="G41" s="101">
        <f t="shared" si="1"/>
        <v>0</v>
      </c>
      <c r="H41" s="47">
        <f t="shared" si="2"/>
        <v>0</v>
      </c>
      <c r="I41"/>
    </row>
    <row r="42" spans="2:9" s="56" customFormat="1" ht="12" customHeight="1" hidden="1" outlineLevel="2">
      <c r="B42" s="58" t="s">
        <v>38</v>
      </c>
      <c r="C42" s="90">
        <f>'CF-0209'!C42+'CF-0309'!C43+'CF-0409'!C43</f>
        <v>0</v>
      </c>
      <c r="D42" s="99">
        <f>'CF-0209'!D42+'CF-0309'!D43+'CF-0409'!D43</f>
        <v>0</v>
      </c>
      <c r="E42" s="113">
        <f t="shared" si="4"/>
        <v>0</v>
      </c>
      <c r="F42" s="90">
        <f t="shared" si="0"/>
        <v>0</v>
      </c>
      <c r="G42" s="99">
        <f t="shared" si="1"/>
        <v>0</v>
      </c>
      <c r="H42" s="113">
        <f t="shared" si="2"/>
        <v>0</v>
      </c>
      <c r="I42"/>
    </row>
    <row r="43" spans="2:9" s="56" customFormat="1" ht="12" customHeight="1" hidden="1" outlineLevel="2">
      <c r="B43" s="59" t="s">
        <v>39</v>
      </c>
      <c r="C43" s="93">
        <f>'CF-0209'!C43+'CF-0309'!C44+'CF-0409'!C44</f>
        <v>0</v>
      </c>
      <c r="D43" s="102">
        <f>'CF-0209'!D43+'CF-0309'!D44+'CF-0409'!D44</f>
        <v>0</v>
      </c>
      <c r="E43" s="115">
        <f t="shared" si="4"/>
        <v>0</v>
      </c>
      <c r="F43" s="93">
        <f t="shared" si="0"/>
        <v>0</v>
      </c>
      <c r="G43" s="102">
        <f t="shared" si="1"/>
        <v>0</v>
      </c>
      <c r="H43" s="115">
        <f t="shared" si="2"/>
        <v>0</v>
      </c>
      <c r="I43"/>
    </row>
    <row r="44" spans="2:9" s="56" customFormat="1" ht="12" customHeight="1" hidden="1" outlineLevel="2">
      <c r="B44" s="59" t="s">
        <v>40</v>
      </c>
      <c r="C44" s="93">
        <f>'CF-0209'!C44+'CF-0309'!C45+'CF-0409'!C45</f>
        <v>0</v>
      </c>
      <c r="D44" s="102">
        <f>'CF-0209'!D44+'CF-0309'!D45+'CF-0409'!D45</f>
        <v>0</v>
      </c>
      <c r="E44" s="115">
        <f t="shared" si="4"/>
        <v>0</v>
      </c>
      <c r="F44" s="93">
        <f t="shared" si="0"/>
        <v>0</v>
      </c>
      <c r="G44" s="102">
        <f t="shared" si="1"/>
        <v>0</v>
      </c>
      <c r="H44" s="115">
        <f t="shared" si="2"/>
        <v>0</v>
      </c>
      <c r="I44"/>
    </row>
    <row r="45" spans="2:9" s="56" customFormat="1" ht="12" customHeight="1" hidden="1" outlineLevel="2">
      <c r="B45" s="59" t="s">
        <v>41</v>
      </c>
      <c r="C45" s="93">
        <f>'CF-0209'!C45+'CF-0309'!C46+'CF-0409'!C46</f>
        <v>0</v>
      </c>
      <c r="D45" s="102">
        <f>'CF-0209'!D45+'CF-0309'!D46+'CF-0409'!D46</f>
        <v>0</v>
      </c>
      <c r="E45" s="115">
        <f t="shared" si="4"/>
        <v>0</v>
      </c>
      <c r="F45" s="93">
        <f t="shared" si="0"/>
        <v>0</v>
      </c>
      <c r="G45" s="102">
        <f t="shared" si="1"/>
        <v>0</v>
      </c>
      <c r="H45" s="115">
        <f t="shared" si="2"/>
        <v>0</v>
      </c>
      <c r="I45"/>
    </row>
    <row r="46" spans="2:9" s="56" customFormat="1" ht="12" customHeight="1" hidden="1" outlineLevel="2">
      <c r="B46" s="59" t="s">
        <v>42</v>
      </c>
      <c r="C46" s="93">
        <f>'CF-0209'!C46+'CF-0309'!C47+'CF-0409'!C47</f>
        <v>0</v>
      </c>
      <c r="D46" s="102">
        <f>'CF-0209'!D46+'CF-0309'!D47+'CF-0409'!D47</f>
        <v>0</v>
      </c>
      <c r="E46" s="115">
        <f t="shared" si="4"/>
        <v>0</v>
      </c>
      <c r="F46" s="93">
        <f t="shared" si="0"/>
        <v>0</v>
      </c>
      <c r="G46" s="102">
        <f t="shared" si="1"/>
        <v>0</v>
      </c>
      <c r="H46" s="115">
        <f t="shared" si="2"/>
        <v>0</v>
      </c>
      <c r="I46"/>
    </row>
    <row r="47" spans="2:9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4"/>
        <v>0</v>
      </c>
      <c r="F47" s="89">
        <f t="shared" si="0"/>
        <v>0</v>
      </c>
      <c r="G47" s="98">
        <f t="shared" si="1"/>
        <v>0</v>
      </c>
      <c r="H47" s="46">
        <f t="shared" si="2"/>
        <v>0</v>
      </c>
      <c r="I47"/>
    </row>
    <row r="48" spans="2:9" s="56" customFormat="1" ht="12" customHeight="1" outlineLevel="1">
      <c r="B48" s="58" t="s">
        <v>87</v>
      </c>
      <c r="C48" s="90">
        <f>'CF-0209'!C48+'CF-0309'!C49+'CF-0409'!C49</f>
        <v>0</v>
      </c>
      <c r="D48" s="99">
        <f>'CF-0209'!D48+'CF-0309'!D49+'CF-0409'!D49</f>
        <v>0</v>
      </c>
      <c r="E48" s="113">
        <f t="shared" si="4"/>
        <v>0</v>
      </c>
      <c r="F48" s="90">
        <f t="shared" si="0"/>
        <v>0</v>
      </c>
      <c r="G48" s="99">
        <f t="shared" si="1"/>
        <v>0</v>
      </c>
      <c r="H48" s="113">
        <f t="shared" si="2"/>
        <v>0</v>
      </c>
      <c r="I48" s="144"/>
    </row>
    <row r="49" spans="2:9" s="56" customFormat="1" ht="12" customHeight="1" outlineLevel="1">
      <c r="B49" s="59" t="s">
        <v>88</v>
      </c>
      <c r="C49" s="93">
        <f>'CF-0209'!C49+'CF-0309'!C50+'CF-0409'!C50</f>
        <v>0</v>
      </c>
      <c r="D49" s="102">
        <f>'CF-0209'!D49+'CF-0309'!D50+'CF-0409'!D50</f>
        <v>0</v>
      </c>
      <c r="E49" s="115">
        <f t="shared" si="4"/>
        <v>0</v>
      </c>
      <c r="F49" s="93">
        <f t="shared" si="0"/>
        <v>0</v>
      </c>
      <c r="G49" s="102">
        <f t="shared" si="1"/>
        <v>0</v>
      </c>
      <c r="H49" s="115">
        <f t="shared" si="2"/>
        <v>0</v>
      </c>
      <c r="I49" s="145"/>
    </row>
    <row r="50" spans="2:9" s="56" customFormat="1" ht="12" customHeight="1" outlineLevel="1">
      <c r="B50" s="59" t="s">
        <v>89</v>
      </c>
      <c r="C50" s="93">
        <f>'CF-0209'!C50+'CF-0309'!C51+'CF-0409'!C51</f>
        <v>0</v>
      </c>
      <c r="D50" s="102">
        <f>'CF-0209'!D50+'CF-0309'!D51+'CF-0409'!D51</f>
        <v>0</v>
      </c>
      <c r="E50" s="115">
        <f t="shared" si="4"/>
        <v>0</v>
      </c>
      <c r="F50" s="93">
        <f t="shared" si="0"/>
        <v>0</v>
      </c>
      <c r="G50" s="102">
        <f t="shared" si="1"/>
        <v>0</v>
      </c>
      <c r="H50" s="115">
        <f t="shared" si="2"/>
        <v>0</v>
      </c>
      <c r="I50" s="145"/>
    </row>
    <row r="51" spans="2:9" s="56" customFormat="1" ht="12" customHeight="1" outlineLevel="1">
      <c r="B51" s="59" t="s">
        <v>90</v>
      </c>
      <c r="C51" s="93">
        <f>'CF-0209'!C51+'CF-0309'!C52+'CF-0409'!C52</f>
        <v>0</v>
      </c>
      <c r="D51" s="102">
        <f>'CF-0209'!D51+'CF-0309'!D52+'CF-0409'!D52</f>
        <v>0</v>
      </c>
      <c r="E51" s="115">
        <f t="shared" si="4"/>
        <v>0</v>
      </c>
      <c r="F51" s="93">
        <f t="shared" si="0"/>
        <v>0</v>
      </c>
      <c r="G51" s="102">
        <f t="shared" si="1"/>
        <v>0</v>
      </c>
      <c r="H51" s="115">
        <f t="shared" si="2"/>
        <v>0</v>
      </c>
      <c r="I51" s="144"/>
    </row>
    <row r="52" spans="2:9" s="56" customFormat="1" ht="12" customHeight="1" outlineLevel="1">
      <c r="B52" s="59" t="s">
        <v>91</v>
      </c>
      <c r="C52" s="93">
        <f>'CF-0209'!C52+'CF-0309'!C53+'CF-0409'!C53</f>
        <v>0</v>
      </c>
      <c r="D52" s="102">
        <f>'CF-0209'!D52+'CF-0309'!D53+'CF-0409'!D53</f>
        <v>0</v>
      </c>
      <c r="E52" s="115">
        <f t="shared" si="4"/>
        <v>0</v>
      </c>
      <c r="F52" s="93">
        <f t="shared" si="0"/>
        <v>0</v>
      </c>
      <c r="G52" s="102">
        <f t="shared" si="1"/>
        <v>0</v>
      </c>
      <c r="H52" s="115">
        <f t="shared" si="2"/>
        <v>0</v>
      </c>
      <c r="I52" s="144"/>
    </row>
    <row r="53" spans="2:8" s="56" customFormat="1" ht="12" customHeight="1" outlineLevel="1">
      <c r="B53" s="59" t="s">
        <v>3</v>
      </c>
      <c r="C53" s="93">
        <f>'CF-0209'!C53+'CF-0309'!C54+'CF-0409'!C54</f>
        <v>0</v>
      </c>
      <c r="D53" s="102">
        <f>'CF-0209'!D53+'CF-0309'!D54+'CF-0409'!D54</f>
        <v>0</v>
      </c>
      <c r="E53" s="115">
        <f t="shared" si="4"/>
        <v>0</v>
      </c>
      <c r="F53" s="93">
        <f t="shared" si="0"/>
        <v>0</v>
      </c>
      <c r="G53" s="102">
        <f t="shared" si="1"/>
        <v>0</v>
      </c>
      <c r="H53" s="115">
        <f t="shared" si="2"/>
        <v>0</v>
      </c>
    </row>
    <row r="54" spans="2:9" s="56" customFormat="1" ht="12" customHeight="1" outlineLevel="1">
      <c r="B54" s="59" t="s">
        <v>92</v>
      </c>
      <c r="C54" s="93">
        <f>'CF-0209'!C54+'CF-0309'!C55+'CF-0409'!C55</f>
        <v>0</v>
      </c>
      <c r="D54" s="102">
        <f>'CF-0209'!D54+'CF-0309'!D55+'CF-0409'!D55</f>
        <v>0</v>
      </c>
      <c r="E54" s="115">
        <f t="shared" si="4"/>
        <v>0</v>
      </c>
      <c r="F54" s="93">
        <f t="shared" si="0"/>
        <v>0</v>
      </c>
      <c r="G54" s="102">
        <f t="shared" si="1"/>
        <v>0</v>
      </c>
      <c r="H54" s="115">
        <f t="shared" si="2"/>
        <v>0</v>
      </c>
      <c r="I54" s="146"/>
    </row>
    <row r="55" spans="2:9" s="55" customFormat="1" ht="19.5" customHeight="1">
      <c r="B55" s="50" t="s">
        <v>95</v>
      </c>
      <c r="C55" s="89" t="e">
        <f>SUM(C56:C57)</f>
        <v>#REF!</v>
      </c>
      <c r="D55" s="98" t="e">
        <f>SUM(D56:D57)</f>
        <v>#REF!</v>
      </c>
      <c r="E55" s="46" t="e">
        <f t="shared" si="4"/>
        <v>#REF!</v>
      </c>
      <c r="F55" s="89" t="e">
        <f t="shared" si="0"/>
        <v>#REF!</v>
      </c>
      <c r="G55" s="98" t="e">
        <f t="shared" si="1"/>
        <v>#REF!</v>
      </c>
      <c r="H55" s="46" t="e">
        <f t="shared" si="2"/>
        <v>#REF!</v>
      </c>
      <c r="I55"/>
    </row>
    <row r="56" spans="2:9" s="56" customFormat="1" ht="12" customHeight="1" outlineLevel="1">
      <c r="B56" s="58" t="s">
        <v>94</v>
      </c>
      <c r="C56" s="90">
        <f>'CF-0209'!C56+'CF-0309'!C57+'CF-0409'!C57</f>
        <v>0</v>
      </c>
      <c r="D56" s="99">
        <f>'CF-0209'!D56+'CF-0309'!D57+'CF-0409'!D57</f>
        <v>0</v>
      </c>
      <c r="E56" s="113">
        <f t="shared" si="4"/>
        <v>0</v>
      </c>
      <c r="F56" s="90">
        <f t="shared" si="0"/>
        <v>0</v>
      </c>
      <c r="G56" s="99">
        <f t="shared" si="1"/>
        <v>0</v>
      </c>
      <c r="H56" s="113">
        <f t="shared" si="2"/>
        <v>0</v>
      </c>
      <c r="I56"/>
    </row>
    <row r="57" spans="2:9" s="56" customFormat="1" ht="12" customHeight="1" outlineLevel="1">
      <c r="B57" s="59" t="s">
        <v>100</v>
      </c>
      <c r="C57" s="93" t="e">
        <f>'CF-0209'!C57+'CF-0309'!#REF!+'CF-0409'!#REF!</f>
        <v>#REF!</v>
      </c>
      <c r="D57" s="102" t="e">
        <f>'CF-0209'!D57+'CF-0309'!#REF!+'CF-0409'!#REF!</f>
        <v>#REF!</v>
      </c>
      <c r="E57" s="115" t="e">
        <f t="shared" si="4"/>
        <v>#REF!</v>
      </c>
      <c r="F57" s="93" t="e">
        <f t="shared" si="0"/>
        <v>#REF!</v>
      </c>
      <c r="G57" s="102" t="e">
        <f t="shared" si="1"/>
        <v>#REF!</v>
      </c>
      <c r="H57" s="115" t="e">
        <f t="shared" si="2"/>
        <v>#REF!</v>
      </c>
      <c r="I57"/>
    </row>
    <row r="58" spans="3:9" ht="13.5" customHeight="1">
      <c r="C58" s="87"/>
      <c r="D58" s="96"/>
      <c r="E58" s="112"/>
      <c r="I58"/>
    </row>
    <row r="59" spans="2:8" s="24" customFormat="1" ht="30" customHeight="1" thickBot="1">
      <c r="B59" s="35" t="s">
        <v>129</v>
      </c>
      <c r="C59" s="137" t="s">
        <v>126</v>
      </c>
      <c r="D59" s="138" t="s">
        <v>127</v>
      </c>
      <c r="E59" s="139" t="s">
        <v>128</v>
      </c>
      <c r="F59" s="137" t="s">
        <v>121</v>
      </c>
      <c r="G59" s="138" t="s">
        <v>122</v>
      </c>
      <c r="H59" s="139" t="s">
        <v>120</v>
      </c>
    </row>
    <row r="60" spans="2:8" s="120" customFormat="1" ht="19.5" customHeight="1" thickBot="1">
      <c r="B60" s="140" t="s">
        <v>130</v>
      </c>
      <c r="C60" s="141" t="e">
        <f>C61+C63+C64</f>
        <v>#REF!</v>
      </c>
      <c r="D60" s="142" t="e">
        <f>D61+D63+D64</f>
        <v>#REF!</v>
      </c>
      <c r="E60" s="143" t="e">
        <f>E61+E63+E64</f>
        <v>#REF!</v>
      </c>
      <c r="F60" s="141" t="e">
        <f>C60/26</f>
        <v>#REF!</v>
      </c>
      <c r="G60" s="142" t="e">
        <f>D60/26</f>
        <v>#REF!</v>
      </c>
      <c r="H60" s="143" t="e">
        <f>E60/26</f>
        <v>#REF!</v>
      </c>
    </row>
    <row r="61" spans="2:8" s="55" customFormat="1" ht="19.5" customHeight="1">
      <c r="B61" s="50" t="s">
        <v>131</v>
      </c>
      <c r="C61" s="89" t="e">
        <f>'CF-0209'!#REF!+'CF-0309'!#REF!+'CF-0409'!#REF!</f>
        <v>#REF!</v>
      </c>
      <c r="D61" s="98" t="e">
        <f>'CF-0209'!#REF!+'CF-0309'!#REF!+'CF-0409'!#REF!</f>
        <v>#REF!</v>
      </c>
      <c r="E61" s="46" t="e">
        <f>C61+D61</f>
        <v>#REF!</v>
      </c>
      <c r="F61" s="89" t="e">
        <f>C61/26</f>
        <v>#REF!</v>
      </c>
      <c r="G61" s="98" t="e">
        <f>D61/26</f>
        <v>#REF!</v>
      </c>
      <c r="H61" s="46" t="e">
        <f>F61+G61</f>
        <v>#REF!</v>
      </c>
    </row>
    <row r="62" spans="2:8" s="55" customFormat="1" ht="19.5" customHeight="1" collapsed="1">
      <c r="B62" s="50" t="s">
        <v>132</v>
      </c>
      <c r="C62" s="89" t="e">
        <f aca="true" t="shared" si="5" ref="C62:H62">SUM(C63:C64)</f>
        <v>#REF!</v>
      </c>
      <c r="D62" s="98" t="e">
        <f t="shared" si="5"/>
        <v>#REF!</v>
      </c>
      <c r="E62" s="46" t="e">
        <f t="shared" si="5"/>
        <v>#REF!</v>
      </c>
      <c r="F62" s="89" t="e">
        <f t="shared" si="5"/>
        <v>#REF!</v>
      </c>
      <c r="G62" s="98" t="e">
        <f t="shared" si="5"/>
        <v>#REF!</v>
      </c>
      <c r="H62" s="46" t="e">
        <f t="shared" si="5"/>
        <v>#REF!</v>
      </c>
    </row>
    <row r="63" spans="2:9" s="56" customFormat="1" ht="12" customHeight="1" hidden="1" outlineLevel="2">
      <c r="B63" s="59" t="s">
        <v>118</v>
      </c>
      <c r="C63" s="93" t="e">
        <f>'CF-0209'!#REF!+'CF-0309'!#REF!+'CF-0409'!#REF!</f>
        <v>#REF!</v>
      </c>
      <c r="D63" s="102" t="e">
        <f>'CF-0209'!#REF!+'CF-0309'!#REF!+'CF-0409'!#REF!</f>
        <v>#REF!</v>
      </c>
      <c r="E63" s="115" t="e">
        <f>C63+D63</f>
        <v>#REF!</v>
      </c>
      <c r="F63" s="93" t="e">
        <f>C63/26</f>
        <v>#REF!</v>
      </c>
      <c r="G63" s="102" t="e">
        <f>D63/26</f>
        <v>#REF!</v>
      </c>
      <c r="H63" s="115" t="e">
        <f>F63+G63</f>
        <v>#REF!</v>
      </c>
      <c r="I63"/>
    </row>
    <row r="64" spans="2:9" s="56" customFormat="1" ht="12" customHeight="1" hidden="1" outlineLevel="2">
      <c r="B64" s="59" t="s">
        <v>119</v>
      </c>
      <c r="C64" s="93" t="e">
        <f>'CF-0209'!#REF!+'CF-0309'!#REF!+'CF-0409'!#REF!</f>
        <v>#REF!</v>
      </c>
      <c r="D64" s="102" t="e">
        <f>'CF-0209'!#REF!+'CF-0309'!#REF!+'CF-0409'!#REF!</f>
        <v>#REF!</v>
      </c>
      <c r="E64" s="115" t="e">
        <f>C64+D64</f>
        <v>#REF!</v>
      </c>
      <c r="F64" s="93" t="e">
        <f>C64/26</f>
        <v>#REF!</v>
      </c>
      <c r="G64" s="102" t="e">
        <f>D64/26</f>
        <v>#REF!</v>
      </c>
      <c r="H64" s="115" t="e">
        <f>F64+G64</f>
        <v>#REF!</v>
      </c>
      <c r="I64"/>
    </row>
    <row r="65" spans="3:9" ht="14.25" customHeight="1">
      <c r="C65" s="87"/>
      <c r="D65" s="96"/>
      <c r="E65" s="112"/>
      <c r="I65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&amp;C&amp;"Arial Cyr,полужирный"&amp;12ЗАО "Русздравпроект"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I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5" sqref="A5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163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'CF-1009'!C3</f>
        <v>1500</v>
      </c>
      <c r="D2" s="97">
        <f>'CF-1009'!D3</f>
        <v>900</v>
      </c>
      <c r="E2" s="54">
        <f>C2+D2</f>
        <v>2400</v>
      </c>
      <c r="F2" s="123"/>
      <c r="G2" s="88">
        <f>'CF-1009'!G3</f>
        <v>900</v>
      </c>
      <c r="H2" s="97">
        <f>'CF-1009'!H3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57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5"/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7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5"/>
        <v>0</v>
      </c>
      <c r="F15" s="146"/>
      <c r="G15" s="89">
        <f>SUM(G16:G46)/2</f>
        <v>0</v>
      </c>
      <c r="H15" s="98">
        <f>SUM(H16:H46)/2</f>
        <v>0</v>
      </c>
      <c r="I15" s="46">
        <f t="shared" si="7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5"/>
        <v>0</v>
      </c>
      <c r="F16" s="146"/>
      <c r="G16" s="93"/>
      <c r="H16" s="102">
        <f>SUM(H17:H24)</f>
        <v>0</v>
      </c>
      <c r="I16" s="115">
        <f t="shared" si="7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5"/>
        <v>0</v>
      </c>
      <c r="F17" s="144"/>
      <c r="G17" s="93"/>
      <c r="H17" s="102"/>
      <c r="I17" s="115">
        <f t="shared" si="7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5"/>
        <v>0</v>
      </c>
      <c r="F18" s="146"/>
      <c r="G18" s="93"/>
      <c r="H18" s="102"/>
      <c r="I18" s="115">
        <f t="shared" si="7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5"/>
        <v>0</v>
      </c>
      <c r="F19" s="146"/>
      <c r="G19" s="93"/>
      <c r="H19" s="102"/>
      <c r="I19" s="115">
        <f t="shared" si="7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5"/>
        <v>0</v>
      </c>
      <c r="F20" s="144"/>
      <c r="G20" s="93"/>
      <c r="H20" s="102"/>
      <c r="I20" s="115">
        <f t="shared" si="7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5"/>
        <v>0</v>
      </c>
      <c r="F21" s="146"/>
      <c r="G21" s="93"/>
      <c r="H21" s="102"/>
      <c r="I21" s="115">
        <f t="shared" si="7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5"/>
        <v>0</v>
      </c>
      <c r="F22" s="146"/>
      <c r="G22" s="93"/>
      <c r="H22" s="102"/>
      <c r="I22" s="115">
        <f t="shared" si="7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5"/>
        <v>0</v>
      </c>
      <c r="F23" s="146"/>
      <c r="G23" s="93"/>
      <c r="H23" s="102"/>
      <c r="I23" s="113">
        <f t="shared" si="7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5"/>
        <v>0</v>
      </c>
      <c r="F24" s="146"/>
      <c r="G24" s="93"/>
      <c r="H24" s="102"/>
      <c r="I24" s="115">
        <f t="shared" si="7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5"/>
        <v>0</v>
      </c>
      <c r="F25" s="146"/>
      <c r="G25" s="93">
        <f>SUM(G26:G32)</f>
        <v>0</v>
      </c>
      <c r="H25" s="102">
        <f>SUM(H26:H32)</f>
        <v>0</v>
      </c>
      <c r="I25" s="115">
        <f t="shared" si="7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5"/>
        <v>0</v>
      </c>
      <c r="F26"/>
      <c r="G26" s="93"/>
      <c r="H26" s="102"/>
      <c r="I26" s="115">
        <f t="shared" si="7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5"/>
        <v>0</v>
      </c>
      <c r="F28"/>
      <c r="G28" s="93"/>
      <c r="H28" s="102"/>
      <c r="I28" s="115">
        <f aca="true" t="shared" si="8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5"/>
        <v>0</v>
      </c>
      <c r="F29"/>
      <c r="G29" s="93"/>
      <c r="H29" s="102"/>
      <c r="I29" s="115">
        <f t="shared" si="8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5"/>
        <v>0</v>
      </c>
      <c r="F30"/>
      <c r="G30" s="93"/>
      <c r="H30" s="102"/>
      <c r="I30" s="115">
        <f t="shared" si="8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5"/>
        <v>0</v>
      </c>
      <c r="F31"/>
      <c r="G31" s="93"/>
      <c r="H31" s="102"/>
      <c r="I31" s="115">
        <f t="shared" si="8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5"/>
        <v>0</v>
      </c>
      <c r="F32"/>
      <c r="G32" s="93"/>
      <c r="H32" s="102"/>
      <c r="I32" s="115">
        <f t="shared" si="8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5"/>
        <v>0</v>
      </c>
      <c r="F33"/>
      <c r="G33" s="93">
        <f>SUM(G34:G40)</f>
        <v>0</v>
      </c>
      <c r="H33" s="102">
        <f>SUM(H34:H40)</f>
        <v>0</v>
      </c>
      <c r="I33" s="115">
        <f t="shared" si="8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5"/>
        <v>0</v>
      </c>
      <c r="F34"/>
      <c r="G34" s="93">
        <v>0</v>
      </c>
      <c r="H34" s="102"/>
      <c r="I34" s="115">
        <f t="shared" si="8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5"/>
        <v>0</v>
      </c>
      <c r="F35"/>
      <c r="G35" s="93"/>
      <c r="H35" s="102"/>
      <c r="I35" s="115">
        <f t="shared" si="8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5"/>
        <v>0</v>
      </c>
      <c r="F36"/>
      <c r="G36" s="93">
        <f>(G34)*0.13</f>
        <v>0</v>
      </c>
      <c r="H36" s="102"/>
      <c r="I36" s="115">
        <f t="shared" si="8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5"/>
        <v>0</v>
      </c>
      <c r="F37"/>
      <c r="G37" s="93">
        <f>(G34)*0.26+G34*0.015</f>
        <v>0</v>
      </c>
      <c r="H37" s="102"/>
      <c r="I37" s="115">
        <f t="shared" si="8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5"/>
        <v>0</v>
      </c>
      <c r="F38"/>
      <c r="G38" s="93"/>
      <c r="H38" s="102"/>
      <c r="I38" s="115">
        <f t="shared" si="8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5"/>
        <v>0</v>
      </c>
      <c r="F39"/>
      <c r="G39" s="93"/>
      <c r="H39" s="102"/>
      <c r="I39" s="115">
        <f t="shared" si="8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5"/>
        <v>0</v>
      </c>
      <c r="F40"/>
      <c r="G40" s="93"/>
      <c r="H40" s="102"/>
      <c r="I40" s="115">
        <f t="shared" si="8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5"/>
        <v>0</v>
      </c>
      <c r="F41"/>
      <c r="G41" s="92">
        <f>SUM(G42:G46)</f>
        <v>0</v>
      </c>
      <c r="H41" s="101">
        <f>SUM(H42:H46)</f>
        <v>0</v>
      </c>
      <c r="I41" s="47">
        <f t="shared" si="8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5"/>
        <v>0</v>
      </c>
      <c r="F42"/>
      <c r="G42" s="90">
        <v>0</v>
      </c>
      <c r="H42" s="99">
        <v>0</v>
      </c>
      <c r="I42" s="113">
        <f t="shared" si="8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5"/>
        <v>0</v>
      </c>
      <c r="F43"/>
      <c r="G43" s="93">
        <v>0</v>
      </c>
      <c r="H43" s="102">
        <v>0</v>
      </c>
      <c r="I43" s="115">
        <f t="shared" si="8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5"/>
        <v>0</v>
      </c>
      <c r="F44"/>
      <c r="G44" s="93">
        <v>0</v>
      </c>
      <c r="H44" s="102">
        <v>0</v>
      </c>
      <c r="I44" s="115">
        <f t="shared" si="8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5"/>
        <v>0</v>
      </c>
      <c r="F45"/>
      <c r="G45" s="93">
        <v>0</v>
      </c>
      <c r="H45" s="102">
        <v>0</v>
      </c>
      <c r="I45" s="115">
        <f t="shared" si="8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5"/>
        <v>0</v>
      </c>
      <c r="F46"/>
      <c r="G46" s="93">
        <v>0</v>
      </c>
      <c r="H46" s="102">
        <v>0</v>
      </c>
      <c r="I46" s="115">
        <f t="shared" si="8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5"/>
        <v>0</v>
      </c>
      <c r="F47"/>
      <c r="G47" s="89">
        <f>SUM(G48:G54)</f>
        <v>0</v>
      </c>
      <c r="H47" s="98">
        <f>SUM(H48:H54)</f>
        <v>0</v>
      </c>
      <c r="I47" s="46">
        <f t="shared" si="8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5"/>
        <v>0</v>
      </c>
      <c r="F48" s="144"/>
      <c r="G48" s="90"/>
      <c r="H48" s="99"/>
      <c r="I48" s="113">
        <f t="shared" si="8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5"/>
        <v>0</v>
      </c>
      <c r="F49" s="145"/>
      <c r="G49" s="93"/>
      <c r="H49" s="102"/>
      <c r="I49" s="115">
        <f t="shared" si="8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5"/>
        <v>0</v>
      </c>
      <c r="F50" s="145"/>
      <c r="G50" s="93"/>
      <c r="H50" s="102"/>
      <c r="I50" s="115">
        <f t="shared" si="8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5"/>
        <v>0</v>
      </c>
      <c r="F51" s="144"/>
      <c r="G51" s="93"/>
      <c r="H51" s="102"/>
      <c r="I51" s="115">
        <f t="shared" si="8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5"/>
        <v>0</v>
      </c>
      <c r="F52" s="144"/>
      <c r="G52" s="93"/>
      <c r="H52" s="102"/>
      <c r="I52" s="115">
        <f t="shared" si="8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5"/>
        <v>0</v>
      </c>
      <c r="G53" s="93"/>
      <c r="H53" s="102"/>
      <c r="I53" s="115">
        <f t="shared" si="8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5"/>
        <v>0</v>
      </c>
      <c r="F54" s="146"/>
      <c r="G54" s="93">
        <v>0</v>
      </c>
      <c r="H54" s="102">
        <v>0</v>
      </c>
      <c r="I54" s="115">
        <f t="shared" si="8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5"/>
        <v>0</v>
      </c>
      <c r="F55" s="146"/>
      <c r="G55" s="89">
        <f>SUM(G56:G57)</f>
        <v>0</v>
      </c>
      <c r="H55" s="98">
        <f>SUM(H56:H57)</f>
        <v>0</v>
      </c>
      <c r="I55" s="46">
        <f t="shared" si="8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5"/>
        <v>0</v>
      </c>
      <c r="F56" s="146"/>
      <c r="G56" s="90">
        <v>0</v>
      </c>
      <c r="H56" s="99">
        <v>0</v>
      </c>
      <c r="I56" s="113">
        <f t="shared" si="8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5"/>
        <v>0</v>
      </c>
      <c r="F57" s="146"/>
      <c r="G57" s="93">
        <v>0</v>
      </c>
      <c r="H57" s="102">
        <v>0</v>
      </c>
      <c r="I57" s="115">
        <f t="shared" si="8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P33"/>
  <sheetViews>
    <sheetView showGridLines="0" zoomScale="80" zoomScaleNormal="80" zoomScalePageLayoutView="0" workbookViewId="0" topLeftCell="A1">
      <pane xSplit="2" ySplit="1" topLeftCell="K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R3" sqref="R3"/>
    </sheetView>
  </sheetViews>
  <sheetFormatPr defaultColWidth="9.00390625" defaultRowHeight="12.75" outlineLevelRow="2" outlineLevelCol="2"/>
  <cols>
    <col min="1" max="1" width="3.00390625" style="29" customWidth="1"/>
    <col min="2" max="2" width="43.875" style="25" customWidth="1"/>
    <col min="3" max="3" width="17.125" style="33" hidden="1" customWidth="1" outlineLevel="2"/>
    <col min="4" max="4" width="16.50390625" style="33" hidden="1" customWidth="1" outlineLevel="2"/>
    <col min="5" max="5" width="17.375" style="33" customWidth="1" outlineLevel="1" collapsed="1"/>
    <col min="6" max="6" width="17.125" style="33" hidden="1" customWidth="1" outlineLevel="2"/>
    <col min="7" max="7" width="16.50390625" style="33" hidden="1" customWidth="1" outlineLevel="2"/>
    <col min="8" max="8" width="17.375" style="33" customWidth="1" outlineLevel="1" collapsed="1"/>
    <col min="9" max="9" width="17.125" style="33" hidden="1" customWidth="1" outlineLevel="2"/>
    <col min="10" max="10" width="16.50390625" style="33" hidden="1" customWidth="1" outlineLevel="2"/>
    <col min="11" max="11" width="17.375" style="33" customWidth="1" outlineLevel="1" collapsed="1"/>
    <col min="12" max="12" width="17.125" style="33" hidden="1" customWidth="1" outlineLevel="2"/>
    <col min="13" max="13" width="16.50390625" style="33" hidden="1" customWidth="1" outlineLevel="2"/>
    <col min="14" max="14" width="17.375" style="33" customWidth="1" outlineLevel="1" collapsed="1"/>
    <col min="15" max="15" width="17.125" style="33" hidden="1" customWidth="1" outlineLevel="2"/>
    <col min="16" max="16" width="16.50390625" style="33" hidden="1" customWidth="1" outlineLevel="2"/>
    <col min="17" max="17" width="17.375" style="33" customWidth="1" outlineLevel="1" collapsed="1"/>
    <col min="18" max="18" width="17.125" style="33" hidden="1" customWidth="1" outlineLevel="2"/>
    <col min="19" max="19" width="16.50390625" style="33" hidden="1" customWidth="1" outlineLevel="2"/>
    <col min="20" max="20" width="17.375" style="33" customWidth="1" outlineLevel="1" collapsed="1"/>
    <col min="21" max="21" width="17.125" style="33" hidden="1" customWidth="1" outlineLevel="2"/>
    <col min="22" max="22" width="16.50390625" style="33" hidden="1" customWidth="1" outlineLevel="2"/>
    <col min="23" max="23" width="17.375" style="33" customWidth="1" outlineLevel="1" collapsed="1"/>
    <col min="24" max="24" width="17.125" style="33" hidden="1" customWidth="1" outlineLevel="2"/>
    <col min="25" max="25" width="16.50390625" style="33" hidden="1" customWidth="1" outlineLevel="2"/>
    <col min="26" max="26" width="17.375" style="33" customWidth="1" outlineLevel="1" collapsed="1"/>
    <col min="27" max="27" width="17.125" style="33" hidden="1" customWidth="1" outlineLevel="2"/>
    <col min="28" max="28" width="16.50390625" style="33" hidden="1" customWidth="1" outlineLevel="2"/>
    <col min="29" max="29" width="17.375" style="33" customWidth="1" outlineLevel="1" collapsed="1"/>
    <col min="30" max="30" width="17.125" style="33" hidden="1" customWidth="1" outlineLevel="2"/>
    <col min="31" max="31" width="16.50390625" style="33" hidden="1" customWidth="1" outlineLevel="2"/>
    <col min="32" max="32" width="17.375" style="33" customWidth="1" outlineLevel="1" collapsed="1"/>
    <col min="33" max="33" width="17.125" style="33" hidden="1" customWidth="1" outlineLevel="2"/>
    <col min="34" max="34" width="16.50390625" style="33" hidden="1" customWidth="1" outlineLevel="2"/>
    <col min="35" max="35" width="17.375" style="33" customWidth="1" outlineLevel="1" collapsed="1"/>
    <col min="36" max="36" width="17.125" style="33" hidden="1" customWidth="1" outlineLevel="2"/>
    <col min="37" max="37" width="16.50390625" style="33" hidden="1" customWidth="1" outlineLevel="2"/>
    <col min="38" max="38" width="17.375" style="33" customWidth="1" outlineLevel="1" collapsed="1"/>
    <col min="39" max="39" width="9.125" style="25" customWidth="1"/>
    <col min="40" max="40" width="17.375" style="33" customWidth="1" collapsed="1"/>
    <col min="41" max="41" width="13.125" style="25" customWidth="1"/>
    <col min="42" max="42" width="10.50390625" style="25" customWidth="1"/>
    <col min="43" max="16384" width="9.125" style="25" customWidth="1"/>
  </cols>
  <sheetData>
    <row r="1" spans="1:40" s="19" customFormat="1" ht="30" customHeight="1" thickBot="1">
      <c r="A1" s="18" t="s">
        <v>67</v>
      </c>
      <c r="C1" s="117"/>
      <c r="D1" s="117"/>
      <c r="E1" s="116">
        <f>'ОПиУ план'!D1</f>
        <v>39844</v>
      </c>
      <c r="F1" s="117"/>
      <c r="G1" s="117"/>
      <c r="H1" s="116">
        <f>'ОПиУ план'!G1</f>
        <v>39872</v>
      </c>
      <c r="I1" s="117"/>
      <c r="J1" s="117"/>
      <c r="K1" s="116">
        <f>'ОПиУ план'!J1</f>
        <v>39903</v>
      </c>
      <c r="L1" s="117"/>
      <c r="M1" s="117"/>
      <c r="N1" s="116">
        <f>'ОПиУ план'!M1</f>
        <v>39933</v>
      </c>
      <c r="O1" s="117"/>
      <c r="P1" s="117"/>
      <c r="Q1" s="116">
        <f>'ОПиУ план'!P1</f>
        <v>39964</v>
      </c>
      <c r="R1" s="117"/>
      <c r="S1" s="117"/>
      <c r="T1" s="116">
        <f>'ОПиУ план'!S1</f>
        <v>39994</v>
      </c>
      <c r="U1" s="117"/>
      <c r="V1" s="117"/>
      <c r="W1" s="116">
        <f>'ОПиУ план'!V1</f>
        <v>40025</v>
      </c>
      <c r="X1" s="117"/>
      <c r="Y1" s="117"/>
      <c r="Z1" s="116">
        <f>'ОПиУ план'!Y1</f>
        <v>40056</v>
      </c>
      <c r="AA1" s="117"/>
      <c r="AB1" s="117"/>
      <c r="AC1" s="116">
        <f>'ОПиУ план'!AB1</f>
        <v>40086</v>
      </c>
      <c r="AD1" s="117"/>
      <c r="AE1" s="117"/>
      <c r="AF1" s="116">
        <f>'ОПиУ план'!AE1</f>
        <v>40117</v>
      </c>
      <c r="AG1" s="117"/>
      <c r="AH1" s="117"/>
      <c r="AI1" s="116">
        <f>'ОПиУ план'!AH1</f>
        <v>40147</v>
      </c>
      <c r="AJ1" s="117"/>
      <c r="AK1" s="117"/>
      <c r="AL1" s="116">
        <f>'ОПиУ план'!AK1</f>
        <v>40178</v>
      </c>
      <c r="AN1" s="148" t="str">
        <f>'ОПиУ план'!AO1</f>
        <v>всего 2009</v>
      </c>
    </row>
    <row r="2" spans="1:40" s="24" customFormat="1" ht="19.5" customHeight="1" thickBot="1">
      <c r="A2" s="66"/>
      <c r="B2" s="38" t="s">
        <v>72</v>
      </c>
      <c r="C2" s="65" t="s">
        <v>108</v>
      </c>
      <c r="D2" s="65" t="s">
        <v>106</v>
      </c>
      <c r="E2" s="65" t="s">
        <v>105</v>
      </c>
      <c r="F2" s="65" t="s">
        <v>108</v>
      </c>
      <c r="G2" s="65" t="s">
        <v>106</v>
      </c>
      <c r="H2" s="65" t="s">
        <v>105</v>
      </c>
      <c r="I2" s="65" t="s">
        <v>108</v>
      </c>
      <c r="J2" s="65" t="s">
        <v>106</v>
      </c>
      <c r="K2" s="65" t="s">
        <v>105</v>
      </c>
      <c r="L2" s="65" t="s">
        <v>108</v>
      </c>
      <c r="M2" s="65" t="s">
        <v>106</v>
      </c>
      <c r="N2" s="65" t="s">
        <v>105</v>
      </c>
      <c r="O2" s="65" t="s">
        <v>108</v>
      </c>
      <c r="P2" s="65" t="s">
        <v>106</v>
      </c>
      <c r="Q2" s="65" t="s">
        <v>105</v>
      </c>
      <c r="R2" s="65" t="s">
        <v>108</v>
      </c>
      <c r="S2" s="65" t="s">
        <v>106</v>
      </c>
      <c r="T2" s="65" t="s">
        <v>105</v>
      </c>
      <c r="U2" s="65" t="s">
        <v>108</v>
      </c>
      <c r="V2" s="65" t="s">
        <v>106</v>
      </c>
      <c r="W2" s="65" t="s">
        <v>105</v>
      </c>
      <c r="X2" s="65" t="s">
        <v>108</v>
      </c>
      <c r="Y2" s="65" t="s">
        <v>106</v>
      </c>
      <c r="Z2" s="65" t="s">
        <v>105</v>
      </c>
      <c r="AA2" s="65" t="s">
        <v>108</v>
      </c>
      <c r="AB2" s="65" t="s">
        <v>106</v>
      </c>
      <c r="AC2" s="65" t="s">
        <v>105</v>
      </c>
      <c r="AD2" s="65" t="s">
        <v>108</v>
      </c>
      <c r="AE2" s="65" t="s">
        <v>106</v>
      </c>
      <c r="AF2" s="65" t="s">
        <v>105</v>
      </c>
      <c r="AG2" s="65" t="s">
        <v>108</v>
      </c>
      <c r="AH2" s="65" t="s">
        <v>106</v>
      </c>
      <c r="AI2" s="65" t="s">
        <v>105</v>
      </c>
      <c r="AJ2" s="65" t="s">
        <v>108</v>
      </c>
      <c r="AK2" s="65" t="s">
        <v>106</v>
      </c>
      <c r="AL2" s="65" t="s">
        <v>105</v>
      </c>
      <c r="AN2" s="65" t="s">
        <v>105</v>
      </c>
    </row>
    <row r="3" spans="1:40" s="34" customFormat="1" ht="36" customHeight="1" thickBot="1">
      <c r="A3" s="67"/>
      <c r="B3" s="39" t="s">
        <v>117</v>
      </c>
      <c r="C3" s="60">
        <f>'CF-0109'!$C2</f>
        <v>1000</v>
      </c>
      <c r="D3" s="60">
        <f>'CF-0109'!$D2</f>
        <v>500</v>
      </c>
      <c r="E3" s="60">
        <f>C3+D3</f>
        <v>1500</v>
      </c>
      <c r="F3" s="60">
        <f>'CF-0209'!$C2</f>
        <v>1500</v>
      </c>
      <c r="G3" s="60">
        <f>'CF-0209'!$D2</f>
        <v>900</v>
      </c>
      <c r="H3" s="60">
        <f>F3+G3</f>
        <v>2400</v>
      </c>
      <c r="I3" s="60">
        <f>'CF-0309'!$C2</f>
        <v>1500</v>
      </c>
      <c r="J3" s="60">
        <f>'CF-0309'!$D2</f>
        <v>900</v>
      </c>
      <c r="K3" s="60">
        <f>I3+J3</f>
        <v>2400</v>
      </c>
      <c r="L3" s="60">
        <f>'CF-0409'!$C2</f>
        <v>1500</v>
      </c>
      <c r="M3" s="60">
        <f>'CF-0409'!$D2</f>
        <v>900</v>
      </c>
      <c r="N3" s="60">
        <f>L3+M3</f>
        <v>2400</v>
      </c>
      <c r="O3" s="60">
        <f>'CF-0509'!$C2</f>
        <v>1500</v>
      </c>
      <c r="P3" s="60">
        <f>'CF-0509'!$D2</f>
        <v>900</v>
      </c>
      <c r="Q3" s="60">
        <f>O3+P3</f>
        <v>2400</v>
      </c>
      <c r="R3" s="60">
        <f>'CF-0609'!$C2</f>
        <v>1500</v>
      </c>
      <c r="S3" s="60">
        <f>'CF-0609'!$D2</f>
        <v>900</v>
      </c>
      <c r="T3" s="60">
        <f>R3+S3</f>
        <v>2400</v>
      </c>
      <c r="U3" s="60">
        <f>'CF-0709'!$C2</f>
        <v>1500</v>
      </c>
      <c r="V3" s="60">
        <f>'CF-0709'!$D2</f>
        <v>900</v>
      </c>
      <c r="W3" s="60">
        <f>U3+V3</f>
        <v>2400</v>
      </c>
      <c r="X3" s="60">
        <f>'CF-0809'!$C2</f>
        <v>1500</v>
      </c>
      <c r="Y3" s="60">
        <f>'CF-0809'!$D2</f>
        <v>900</v>
      </c>
      <c r="Z3" s="60">
        <f aca="true" t="shared" si="0" ref="Z3:Z12">X3+Y3</f>
        <v>2400</v>
      </c>
      <c r="AA3" s="60">
        <f>'CF-0909'!$C2</f>
        <v>1500</v>
      </c>
      <c r="AB3" s="60">
        <f>'CF-0909'!$D2</f>
        <v>900</v>
      </c>
      <c r="AC3" s="60">
        <f aca="true" t="shared" si="1" ref="AC3:AC12">AA3+AB3</f>
        <v>2400</v>
      </c>
      <c r="AD3" s="60">
        <f>'CF-1009'!$C2</f>
        <v>1500</v>
      </c>
      <c r="AE3" s="60">
        <f>'CF-1009'!$D2</f>
        <v>900</v>
      </c>
      <c r="AF3" s="60">
        <f aca="true" t="shared" si="2" ref="AF3:AF12">AD3+AE3</f>
        <v>2400</v>
      </c>
      <c r="AG3" s="60">
        <f>'CF-1109'!$C2</f>
        <v>1500</v>
      </c>
      <c r="AH3" s="60">
        <f>'CF-1109'!$D2</f>
        <v>900</v>
      </c>
      <c r="AI3" s="60">
        <f aca="true" t="shared" si="3" ref="AI3:AI12">AG3+AH3</f>
        <v>2400</v>
      </c>
      <c r="AJ3" s="60">
        <f>'CF-1209'!$C2</f>
        <v>1500</v>
      </c>
      <c r="AK3" s="60">
        <f>'CF-1209'!$D2</f>
        <v>900</v>
      </c>
      <c r="AL3" s="60">
        <f aca="true" t="shared" si="4" ref="AL3:AL12">AJ3+AK3</f>
        <v>2400</v>
      </c>
      <c r="AN3" s="60">
        <f>E3</f>
        <v>1500</v>
      </c>
    </row>
    <row r="4" spans="1:40" s="30" customFormat="1" ht="15" customHeight="1" outlineLevel="1">
      <c r="A4" s="68" t="s">
        <v>8</v>
      </c>
      <c r="B4" s="36" t="s">
        <v>84</v>
      </c>
      <c r="C4" s="61">
        <f>C5+C6+C7-C8-C9-C10-C11</f>
        <v>500</v>
      </c>
      <c r="D4" s="61">
        <f>D5+D6+D7-D8-D9-D10-D11</f>
        <v>400</v>
      </c>
      <c r="E4" s="61">
        <f aca="true" t="shared" si="5" ref="E4:E12">C4+D4</f>
        <v>900</v>
      </c>
      <c r="F4" s="61">
        <f>F5+F6+F7-F8-F9-F10-F11</f>
        <v>0</v>
      </c>
      <c r="G4" s="61">
        <f>G5+G6+G7-G8-G9-G10-G11</f>
        <v>0</v>
      </c>
      <c r="H4" s="61">
        <f aca="true" t="shared" si="6" ref="H4:H12">F4+G4</f>
        <v>0</v>
      </c>
      <c r="I4" s="61">
        <f>I5+I6+I7-I8-I9-I10-I11</f>
        <v>0</v>
      </c>
      <c r="J4" s="61">
        <f>J5+J6+J7-J8-J9-J10-J11</f>
        <v>0</v>
      </c>
      <c r="K4" s="61">
        <f aca="true" t="shared" si="7" ref="K4:K12">I4+J4</f>
        <v>0</v>
      </c>
      <c r="L4" s="61">
        <f>L5+L6+L7-L8-L9-L10-L11</f>
        <v>0</v>
      </c>
      <c r="M4" s="61">
        <f>M5+M6+M7-M8-M9-M10-M11</f>
        <v>0</v>
      </c>
      <c r="N4" s="61">
        <f aca="true" t="shared" si="8" ref="N4:N12">L4+M4</f>
        <v>0</v>
      </c>
      <c r="O4" s="61">
        <f>O5+O6+O7-O8-O9-O10-O11</f>
        <v>0</v>
      </c>
      <c r="P4" s="61">
        <f>P5+P6+P7-P8-P9-P10-P11</f>
        <v>0</v>
      </c>
      <c r="Q4" s="61">
        <f aca="true" t="shared" si="9" ref="Q4:Q12">O4+P4</f>
        <v>0</v>
      </c>
      <c r="R4" s="61">
        <f>R5+R6+R7-R8-R9-R10-R11</f>
        <v>0</v>
      </c>
      <c r="S4" s="61">
        <f>S5+S6+S7-S8-S9-S10-S11</f>
        <v>0</v>
      </c>
      <c r="T4" s="61">
        <f aca="true" t="shared" si="10" ref="T4:T12">R4+S4</f>
        <v>0</v>
      </c>
      <c r="U4" s="61">
        <f>U5+U6+U7-U8-U9-U10-U11</f>
        <v>0</v>
      </c>
      <c r="V4" s="61">
        <f>V5+V6+V7-V8-V9-V10-V11</f>
        <v>0</v>
      </c>
      <c r="W4" s="61">
        <f aca="true" t="shared" si="11" ref="W4:W12">U4+V4</f>
        <v>0</v>
      </c>
      <c r="X4" s="61">
        <f>X5+X6+X7-X8-X9-X10-X11</f>
        <v>0</v>
      </c>
      <c r="Y4" s="61">
        <f>Y5+Y6+Y7-Y8-Y9-Y10-Y11</f>
        <v>0</v>
      </c>
      <c r="Z4" s="61">
        <f t="shared" si="0"/>
        <v>0</v>
      </c>
      <c r="AA4" s="61">
        <f>AA5+AA6+AA7-AA8-AA9-AA10-AA11</f>
        <v>0</v>
      </c>
      <c r="AB4" s="61">
        <f>AB5+AB6+AB7-AB8-AB9-AB10-AB11</f>
        <v>0</v>
      </c>
      <c r="AC4" s="61">
        <f t="shared" si="1"/>
        <v>0</v>
      </c>
      <c r="AD4" s="61">
        <f>AD5+AD6+AD7-AD8-AD9-AD10-AD11</f>
        <v>0</v>
      </c>
      <c r="AE4" s="61">
        <f>AE5+AE6+AE7-AE8-AE9-AE10-AE11</f>
        <v>0</v>
      </c>
      <c r="AF4" s="61">
        <f t="shared" si="2"/>
        <v>0</v>
      </c>
      <c r="AG4" s="61">
        <f>AG5+AG6+AG7-AG8-AG9-AG10-AG11</f>
        <v>0</v>
      </c>
      <c r="AH4" s="61">
        <f>AH5+AH6+AH7-AH8-AH9-AH10-AH11</f>
        <v>0</v>
      </c>
      <c r="AI4" s="61">
        <f t="shared" si="3"/>
        <v>0</v>
      </c>
      <c r="AJ4" s="61">
        <f>AJ5+AJ6+AJ7-AJ8-AJ9-AJ10-AJ11</f>
        <v>0</v>
      </c>
      <c r="AK4" s="61">
        <f>AK5+AK6+AK7-AK8-AK9-AK10-AK11</f>
        <v>0</v>
      </c>
      <c r="AL4" s="61">
        <f t="shared" si="4"/>
        <v>0</v>
      </c>
      <c r="AN4" s="61">
        <f>E4+H4+K4+N4+Q4+T4+W4+Z4</f>
        <v>900</v>
      </c>
    </row>
    <row r="5" spans="1:42" ht="12" customHeight="1" outlineLevel="2">
      <c r="A5" s="69" t="s">
        <v>65</v>
      </c>
      <c r="B5" s="32" t="s">
        <v>141</v>
      </c>
      <c r="C5" s="62">
        <f>'CF-0109'!$C7</f>
        <v>500</v>
      </c>
      <c r="D5" s="62">
        <f>'CF-0109'!$D7</f>
        <v>400</v>
      </c>
      <c r="E5" s="62">
        <f t="shared" si="5"/>
        <v>900</v>
      </c>
      <c r="F5" s="62">
        <f>'CF-0209'!$C7</f>
        <v>0</v>
      </c>
      <c r="G5" s="62">
        <f>'CF-0209'!$D7</f>
        <v>0</v>
      </c>
      <c r="H5" s="62">
        <f t="shared" si="6"/>
        <v>0</v>
      </c>
      <c r="I5" s="62">
        <f>'CF-0309'!$C7</f>
        <v>0</v>
      </c>
      <c r="J5" s="62">
        <f>'CF-0309'!$D7</f>
        <v>0</v>
      </c>
      <c r="K5" s="62">
        <f t="shared" si="7"/>
        <v>0</v>
      </c>
      <c r="L5" s="62">
        <f>'CF-0409'!$C7</f>
        <v>0</v>
      </c>
      <c r="M5" s="62">
        <f>'CF-0409'!$D7</f>
        <v>0</v>
      </c>
      <c r="N5" s="62">
        <f t="shared" si="8"/>
        <v>0</v>
      </c>
      <c r="O5" s="62">
        <f>'CF-0509'!$C6</f>
        <v>0</v>
      </c>
      <c r="P5" s="62">
        <f>'CF-0409'!$D7</f>
        <v>0</v>
      </c>
      <c r="Q5" s="62">
        <f t="shared" si="9"/>
        <v>0</v>
      </c>
      <c r="R5" s="62">
        <f>'CF-0609'!$C7</f>
        <v>0</v>
      </c>
      <c r="S5" s="62">
        <f>'CF-0609'!$D7</f>
        <v>0</v>
      </c>
      <c r="T5" s="62">
        <f t="shared" si="10"/>
        <v>0</v>
      </c>
      <c r="U5" s="62">
        <f>'CF-0709'!$C7</f>
        <v>0</v>
      </c>
      <c r="V5" s="62">
        <f>'CF-0709'!$D7</f>
        <v>0</v>
      </c>
      <c r="W5" s="62">
        <f t="shared" si="11"/>
        <v>0</v>
      </c>
      <c r="X5" s="62">
        <f>'CF-0809'!$C7</f>
        <v>0</v>
      </c>
      <c r="Y5" s="62">
        <f>'CF-0809'!$D7</f>
        <v>0</v>
      </c>
      <c r="Z5" s="62">
        <f t="shared" si="0"/>
        <v>0</v>
      </c>
      <c r="AA5" s="62">
        <f>'CF-0909'!$C7</f>
        <v>0</v>
      </c>
      <c r="AB5" s="62">
        <f>'CF-0909'!$D7</f>
        <v>0</v>
      </c>
      <c r="AC5" s="62">
        <f t="shared" si="1"/>
        <v>0</v>
      </c>
      <c r="AD5" s="62">
        <f>'CF-1009'!$C7</f>
        <v>0</v>
      </c>
      <c r="AE5" s="62">
        <f>'CF-1009'!$D7</f>
        <v>0</v>
      </c>
      <c r="AF5" s="62">
        <f t="shared" si="2"/>
        <v>0</v>
      </c>
      <c r="AG5" s="62">
        <f>'CF-1109'!$C7</f>
        <v>0</v>
      </c>
      <c r="AH5" s="62">
        <f>'CF-1109'!$D7</f>
        <v>0</v>
      </c>
      <c r="AI5" s="62">
        <f t="shared" si="3"/>
        <v>0</v>
      </c>
      <c r="AJ5" s="62">
        <f>'CF-1209'!$C7</f>
        <v>0</v>
      </c>
      <c r="AK5" s="62">
        <f>'CF-1209'!$D7</f>
        <v>0</v>
      </c>
      <c r="AL5" s="62">
        <f t="shared" si="4"/>
        <v>0</v>
      </c>
      <c r="AN5" s="62">
        <f>E5+H5+K5+N5+Q5+T5+W5+Z5+AC5+AF5+AI5+AL5</f>
        <v>900</v>
      </c>
      <c r="AO5" s="149"/>
      <c r="AP5" s="149"/>
    </row>
    <row r="6" spans="1:40" ht="12" customHeight="1" outlineLevel="2">
      <c r="A6" s="69" t="s">
        <v>65</v>
      </c>
      <c r="B6" s="32" t="s">
        <v>142</v>
      </c>
      <c r="C6" s="62">
        <f>'CF-0109'!$C8</f>
        <v>0</v>
      </c>
      <c r="D6" s="62">
        <f>'CF-0109'!$D8</f>
        <v>0</v>
      </c>
      <c r="E6" s="62">
        <f t="shared" si="5"/>
        <v>0</v>
      </c>
      <c r="F6" s="62">
        <f>'CF-0209'!$C8</f>
        <v>0</v>
      </c>
      <c r="G6" s="62">
        <f>'CF-0209'!$D8</f>
        <v>0</v>
      </c>
      <c r="H6" s="62">
        <f t="shared" si="6"/>
        <v>0</v>
      </c>
      <c r="I6" s="62">
        <f>'CF-0309'!$C8</f>
        <v>0</v>
      </c>
      <c r="J6" s="62">
        <f>'CF-0309'!$D8</f>
        <v>0</v>
      </c>
      <c r="K6" s="62">
        <f t="shared" si="7"/>
        <v>0</v>
      </c>
      <c r="L6" s="62">
        <f>'CF-0409'!$C8</f>
        <v>0</v>
      </c>
      <c r="M6" s="62">
        <f>'CF-0409'!$D8</f>
        <v>0</v>
      </c>
      <c r="N6" s="62">
        <f t="shared" si="8"/>
        <v>0</v>
      </c>
      <c r="O6" s="62">
        <f>'CF-0509'!$C7</f>
        <v>0</v>
      </c>
      <c r="P6" s="62">
        <f>'CF-0409'!$D8</f>
        <v>0</v>
      </c>
      <c r="Q6" s="62">
        <f t="shared" si="9"/>
        <v>0</v>
      </c>
      <c r="R6" s="62">
        <f>'CF-0609'!$C8</f>
        <v>0</v>
      </c>
      <c r="S6" s="62">
        <f>'CF-0609'!$D8</f>
        <v>0</v>
      </c>
      <c r="T6" s="62">
        <f t="shared" si="10"/>
        <v>0</v>
      </c>
      <c r="U6" s="62">
        <f>'CF-0709'!$C8</f>
        <v>0</v>
      </c>
      <c r="V6" s="62">
        <f>'CF-0709'!$D8</f>
        <v>0</v>
      </c>
      <c r="W6" s="62">
        <f t="shared" si="11"/>
        <v>0</v>
      </c>
      <c r="X6" s="62">
        <f>'CF-0809'!$C8</f>
        <v>0</v>
      </c>
      <c r="Y6" s="62">
        <f>'CF-0809'!$D8</f>
        <v>0</v>
      </c>
      <c r="Z6" s="62">
        <f t="shared" si="0"/>
        <v>0</v>
      </c>
      <c r="AA6" s="62">
        <f>'CF-0909'!$C8</f>
        <v>0</v>
      </c>
      <c r="AB6" s="62">
        <f>'CF-0909'!$D8</f>
        <v>0</v>
      </c>
      <c r="AC6" s="62">
        <f t="shared" si="1"/>
        <v>0</v>
      </c>
      <c r="AD6" s="62">
        <f>'CF-1009'!$C8</f>
        <v>0</v>
      </c>
      <c r="AE6" s="62">
        <f>'CF-1009'!$D8</f>
        <v>0</v>
      </c>
      <c r="AF6" s="62">
        <f t="shared" si="2"/>
        <v>0</v>
      </c>
      <c r="AG6" s="62">
        <f>'CF-1109'!$C8</f>
        <v>0</v>
      </c>
      <c r="AH6" s="62">
        <f>'CF-1109'!$D8</f>
        <v>0</v>
      </c>
      <c r="AI6" s="62">
        <f t="shared" si="3"/>
        <v>0</v>
      </c>
      <c r="AJ6" s="62">
        <f>'CF-1209'!$C8</f>
        <v>0</v>
      </c>
      <c r="AK6" s="62">
        <f>'CF-1209'!$D8</f>
        <v>0</v>
      </c>
      <c r="AL6" s="62">
        <f t="shared" si="4"/>
        <v>0</v>
      </c>
      <c r="AN6" s="62">
        <f aca="true" t="shared" si="12" ref="AN6:AN18">E6+H6+K6+N6+Q6+T6+W6+Z6+AC6+AF6+AI6+AL6</f>
        <v>0</v>
      </c>
    </row>
    <row r="7" spans="1:40" ht="12" customHeight="1" outlineLevel="2">
      <c r="A7" s="69" t="s">
        <v>65</v>
      </c>
      <c r="B7" s="32" t="s">
        <v>143</v>
      </c>
      <c r="C7" s="62">
        <f>'CF-0109'!$C9</f>
        <v>0</v>
      </c>
      <c r="D7" s="62">
        <f>'CF-0109'!$D9</f>
        <v>0</v>
      </c>
      <c r="E7" s="62">
        <f t="shared" si="5"/>
        <v>0</v>
      </c>
      <c r="F7" s="62">
        <f>'CF-0209'!$C9</f>
        <v>0</v>
      </c>
      <c r="G7" s="62">
        <f>'CF-0209'!$D9</f>
        <v>0</v>
      </c>
      <c r="H7" s="62">
        <f t="shared" si="6"/>
        <v>0</v>
      </c>
      <c r="I7" s="62">
        <f>'CF-0309'!$C9</f>
        <v>0</v>
      </c>
      <c r="J7" s="62">
        <f>'CF-0309'!$D9</f>
        <v>0</v>
      </c>
      <c r="K7" s="62">
        <f t="shared" si="7"/>
        <v>0</v>
      </c>
      <c r="L7" s="62">
        <f>'CF-0409'!$C9</f>
        <v>0</v>
      </c>
      <c r="M7" s="62">
        <f>'CF-0409'!$D9</f>
        <v>0</v>
      </c>
      <c r="N7" s="62">
        <f t="shared" si="8"/>
        <v>0</v>
      </c>
      <c r="O7" s="62">
        <f>'CF-0509'!$C8</f>
        <v>0</v>
      </c>
      <c r="P7" s="62">
        <f>'CF-0409'!$D9</f>
        <v>0</v>
      </c>
      <c r="Q7" s="62">
        <f t="shared" si="9"/>
        <v>0</v>
      </c>
      <c r="R7" s="62">
        <f>'CF-0609'!$C9</f>
        <v>0</v>
      </c>
      <c r="S7" s="62">
        <f>'CF-0609'!$D9</f>
        <v>0</v>
      </c>
      <c r="T7" s="62">
        <f t="shared" si="10"/>
        <v>0</v>
      </c>
      <c r="U7" s="62">
        <f>'CF-0709'!$C9</f>
        <v>0</v>
      </c>
      <c r="V7" s="62">
        <f>'CF-0709'!$D9</f>
        <v>0</v>
      </c>
      <c r="W7" s="62">
        <f t="shared" si="11"/>
        <v>0</v>
      </c>
      <c r="X7" s="62">
        <f>'CF-0809'!$C9</f>
        <v>0</v>
      </c>
      <c r="Y7" s="62">
        <f>'CF-0809'!$D9</f>
        <v>0</v>
      </c>
      <c r="Z7" s="62">
        <f t="shared" si="0"/>
        <v>0</v>
      </c>
      <c r="AA7" s="62">
        <f>'CF-0909'!$C9</f>
        <v>0</v>
      </c>
      <c r="AB7" s="62">
        <f>'CF-0909'!$D9</f>
        <v>0</v>
      </c>
      <c r="AC7" s="62">
        <f t="shared" si="1"/>
        <v>0</v>
      </c>
      <c r="AD7" s="62">
        <f>'CF-1009'!$C9</f>
        <v>0</v>
      </c>
      <c r="AE7" s="62">
        <f>'CF-1009'!$D9</f>
        <v>0</v>
      </c>
      <c r="AF7" s="62">
        <f t="shared" si="2"/>
        <v>0</v>
      </c>
      <c r="AG7" s="62">
        <f>'CF-1109'!$C9</f>
        <v>0</v>
      </c>
      <c r="AH7" s="62">
        <f>'CF-1109'!$D9</f>
        <v>0</v>
      </c>
      <c r="AI7" s="62">
        <f t="shared" si="3"/>
        <v>0</v>
      </c>
      <c r="AJ7" s="62">
        <f>'CF-1209'!$C9</f>
        <v>0</v>
      </c>
      <c r="AK7" s="62">
        <f>'CF-1209'!$D9</f>
        <v>0</v>
      </c>
      <c r="AL7" s="62">
        <f t="shared" si="4"/>
        <v>0</v>
      </c>
      <c r="AN7" s="62">
        <f t="shared" si="12"/>
        <v>0</v>
      </c>
    </row>
    <row r="8" spans="1:40" ht="12" customHeight="1" outlineLevel="2">
      <c r="A8" s="69" t="s">
        <v>2</v>
      </c>
      <c r="B8" s="32" t="s">
        <v>68</v>
      </c>
      <c r="C8" s="62">
        <f>'CF-0109'!$C25</f>
        <v>0</v>
      </c>
      <c r="D8" s="62">
        <f>'CF-0109'!$D25</f>
        <v>0</v>
      </c>
      <c r="E8" s="62">
        <f t="shared" si="5"/>
        <v>0</v>
      </c>
      <c r="F8" s="62">
        <f>'CF-0209'!$C26</f>
        <v>0</v>
      </c>
      <c r="G8" s="62">
        <f>'CF-0209'!$D26</f>
        <v>0</v>
      </c>
      <c r="H8" s="62">
        <f t="shared" si="6"/>
        <v>0</v>
      </c>
      <c r="I8" s="62">
        <f>'CF-0309'!$C26</f>
        <v>0</v>
      </c>
      <c r="J8" s="62">
        <f>'CF-0309'!$D26</f>
        <v>0</v>
      </c>
      <c r="K8" s="62">
        <f t="shared" si="7"/>
        <v>0</v>
      </c>
      <c r="L8" s="62">
        <f>'CF-0409'!$C26</f>
        <v>0</v>
      </c>
      <c r="M8" s="62">
        <f>'CF-0409'!$D26</f>
        <v>0</v>
      </c>
      <c r="N8" s="62">
        <f t="shared" si="8"/>
        <v>0</v>
      </c>
      <c r="O8" s="62">
        <f>'CF-0509'!$C25</f>
        <v>0</v>
      </c>
      <c r="P8" s="62">
        <f>'CF-0509'!$D25</f>
        <v>0</v>
      </c>
      <c r="Q8" s="62">
        <f t="shared" si="9"/>
        <v>0</v>
      </c>
      <c r="R8" s="62">
        <f>'CF-0609'!$C26</f>
        <v>0</v>
      </c>
      <c r="S8" s="62">
        <f>'CF-0609'!$D26</f>
        <v>0</v>
      </c>
      <c r="T8" s="62">
        <f t="shared" si="10"/>
        <v>0</v>
      </c>
      <c r="U8" s="62">
        <f>'CF-0709'!$C26</f>
        <v>0</v>
      </c>
      <c r="V8" s="62">
        <f>'CF-0709'!$D26</f>
        <v>0</v>
      </c>
      <c r="W8" s="62">
        <f t="shared" si="11"/>
        <v>0</v>
      </c>
      <c r="X8" s="62">
        <f>'CF-0809'!$C26</f>
        <v>0</v>
      </c>
      <c r="Y8" s="62">
        <f>'CF-0809'!$D26</f>
        <v>0</v>
      </c>
      <c r="Z8" s="62">
        <f t="shared" si="0"/>
        <v>0</v>
      </c>
      <c r="AA8" s="62">
        <f>'CF-0909'!$C26</f>
        <v>0</v>
      </c>
      <c r="AB8" s="62">
        <f>'CF-0909'!$D26</f>
        <v>0</v>
      </c>
      <c r="AC8" s="62">
        <f t="shared" si="1"/>
        <v>0</v>
      </c>
      <c r="AD8" s="62">
        <f>'CF-1009'!$C26</f>
        <v>0</v>
      </c>
      <c r="AE8" s="62">
        <f>'CF-1009'!$D26</f>
        <v>0</v>
      </c>
      <c r="AF8" s="62">
        <f t="shared" si="2"/>
        <v>0</v>
      </c>
      <c r="AG8" s="62">
        <f>'CF-1109'!$C26</f>
        <v>0</v>
      </c>
      <c r="AH8" s="62">
        <f>'CF-1109'!$D26</f>
        <v>0</v>
      </c>
      <c r="AI8" s="62">
        <f t="shared" si="3"/>
        <v>0</v>
      </c>
      <c r="AJ8" s="62">
        <f>'CF-1209'!$C26</f>
        <v>0</v>
      </c>
      <c r="AK8" s="62">
        <f>'CF-1209'!$D26</f>
        <v>0</v>
      </c>
      <c r="AL8" s="62">
        <f t="shared" si="4"/>
        <v>0</v>
      </c>
      <c r="AN8" s="62">
        <f t="shared" si="12"/>
        <v>0</v>
      </c>
    </row>
    <row r="9" spans="1:40" ht="12" customHeight="1" outlineLevel="2">
      <c r="A9" s="69" t="s">
        <v>2</v>
      </c>
      <c r="B9" s="32" t="s">
        <v>29</v>
      </c>
      <c r="C9" s="62">
        <f>'CF-0109'!$C33</f>
        <v>0</v>
      </c>
      <c r="D9" s="62">
        <f>'CF-0109'!$D33</f>
        <v>0</v>
      </c>
      <c r="E9" s="62">
        <f t="shared" si="5"/>
        <v>0</v>
      </c>
      <c r="F9" s="62">
        <f>'CF-0209'!$C34</f>
        <v>0</v>
      </c>
      <c r="G9" s="62">
        <f>'CF-0209'!$D34</f>
        <v>0</v>
      </c>
      <c r="H9" s="62">
        <f t="shared" si="6"/>
        <v>0</v>
      </c>
      <c r="I9" s="62">
        <f>'CF-0309'!$C34</f>
        <v>0</v>
      </c>
      <c r="J9" s="62">
        <f>'CF-0309'!$D34</f>
        <v>0</v>
      </c>
      <c r="K9" s="62">
        <f t="shared" si="7"/>
        <v>0</v>
      </c>
      <c r="L9" s="62">
        <f>'CF-0409'!$C34</f>
        <v>0</v>
      </c>
      <c r="M9" s="62">
        <f>'CF-0409'!$D27</f>
        <v>0</v>
      </c>
      <c r="N9" s="62">
        <f t="shared" si="8"/>
        <v>0</v>
      </c>
      <c r="O9" s="62">
        <f>'CF-0509'!$C33</f>
        <v>0</v>
      </c>
      <c r="P9" s="62">
        <f>'CF-0509'!$D26</f>
        <v>0</v>
      </c>
      <c r="Q9" s="62">
        <f t="shared" si="9"/>
        <v>0</v>
      </c>
      <c r="R9" s="62">
        <f>'CF-0609'!$C34</f>
        <v>0</v>
      </c>
      <c r="S9" s="62">
        <f>'CF-0609'!$D27</f>
        <v>0</v>
      </c>
      <c r="T9" s="62">
        <f t="shared" si="10"/>
        <v>0</v>
      </c>
      <c r="U9" s="62">
        <f>'CF-0709'!$C34</f>
        <v>0</v>
      </c>
      <c r="V9" s="62">
        <f>'CF-0709'!$D27</f>
        <v>0</v>
      </c>
      <c r="W9" s="62">
        <f t="shared" si="11"/>
        <v>0</v>
      </c>
      <c r="X9" s="62">
        <f>'CF-0809'!$C34</f>
        <v>0</v>
      </c>
      <c r="Y9" s="62">
        <f>'CF-0809'!$D27</f>
        <v>0</v>
      </c>
      <c r="Z9" s="62">
        <f t="shared" si="0"/>
        <v>0</v>
      </c>
      <c r="AA9" s="62">
        <f>'CF-0909'!$C34</f>
        <v>0</v>
      </c>
      <c r="AB9" s="62">
        <f>'CF-0909'!$D27</f>
        <v>0</v>
      </c>
      <c r="AC9" s="62">
        <f t="shared" si="1"/>
        <v>0</v>
      </c>
      <c r="AD9" s="62">
        <f>'CF-1009'!$C34</f>
        <v>0</v>
      </c>
      <c r="AE9" s="62">
        <f>'CF-1009'!$D27</f>
        <v>0</v>
      </c>
      <c r="AF9" s="62">
        <f t="shared" si="2"/>
        <v>0</v>
      </c>
      <c r="AG9" s="62">
        <f>'CF-1109'!$C34</f>
        <v>0</v>
      </c>
      <c r="AH9" s="62">
        <f>'CF-1109'!$D27</f>
        <v>0</v>
      </c>
      <c r="AI9" s="62">
        <f t="shared" si="3"/>
        <v>0</v>
      </c>
      <c r="AJ9" s="62">
        <f>'CF-1209'!$C34</f>
        <v>0</v>
      </c>
      <c r="AK9" s="62">
        <f>'CF-1209'!$D27</f>
        <v>0</v>
      </c>
      <c r="AL9" s="62">
        <f t="shared" si="4"/>
        <v>0</v>
      </c>
      <c r="AN9" s="62">
        <f t="shared" si="12"/>
        <v>0</v>
      </c>
    </row>
    <row r="10" spans="1:40" ht="12" customHeight="1" outlineLevel="2">
      <c r="A10" s="69" t="s">
        <v>2</v>
      </c>
      <c r="B10" s="32" t="s">
        <v>37</v>
      </c>
      <c r="C10" s="62">
        <f>'CF-0109'!$C41</f>
        <v>0</v>
      </c>
      <c r="D10" s="62">
        <f>'CF-0109'!$D41</f>
        <v>0</v>
      </c>
      <c r="E10" s="62">
        <f t="shared" si="5"/>
        <v>0</v>
      </c>
      <c r="F10" s="62">
        <f>'CF-0209'!$C42</f>
        <v>0</v>
      </c>
      <c r="G10" s="62">
        <f>'CF-0209'!$D42</f>
        <v>0</v>
      </c>
      <c r="H10" s="62">
        <f t="shared" si="6"/>
        <v>0</v>
      </c>
      <c r="I10" s="62">
        <f>'CF-0309'!$C42</f>
        <v>0</v>
      </c>
      <c r="J10" s="62">
        <f>'CF-0309'!$D42</f>
        <v>0</v>
      </c>
      <c r="K10" s="62">
        <f t="shared" si="7"/>
        <v>0</v>
      </c>
      <c r="L10" s="62">
        <f>'CF-0409'!$C42</f>
        <v>0</v>
      </c>
      <c r="M10" s="62">
        <f>'CF-0409'!$D28</f>
        <v>0</v>
      </c>
      <c r="N10" s="62">
        <f t="shared" si="8"/>
        <v>0</v>
      </c>
      <c r="O10" s="62">
        <f>'CF-0509'!$C41</f>
        <v>0</v>
      </c>
      <c r="P10" s="62">
        <f>'CF-0509'!$D27</f>
        <v>0</v>
      </c>
      <c r="Q10" s="62">
        <f t="shared" si="9"/>
        <v>0</v>
      </c>
      <c r="R10" s="62">
        <f>'CF-0609'!$C42</f>
        <v>0</v>
      </c>
      <c r="S10" s="62">
        <f>'CF-0609'!$D28</f>
        <v>0</v>
      </c>
      <c r="T10" s="62">
        <f t="shared" si="10"/>
        <v>0</v>
      </c>
      <c r="U10" s="62">
        <f>'CF-0709'!$C42</f>
        <v>0</v>
      </c>
      <c r="V10" s="62">
        <f>'CF-0709'!$D28</f>
        <v>0</v>
      </c>
      <c r="W10" s="62">
        <f t="shared" si="11"/>
        <v>0</v>
      </c>
      <c r="X10" s="62">
        <f>'CF-0809'!$C42</f>
        <v>0</v>
      </c>
      <c r="Y10" s="62">
        <f>'CF-0809'!$D28</f>
        <v>0</v>
      </c>
      <c r="Z10" s="62">
        <f t="shared" si="0"/>
        <v>0</v>
      </c>
      <c r="AA10" s="62">
        <f>'CF-0909'!$C42</f>
        <v>0</v>
      </c>
      <c r="AB10" s="62">
        <f>'CF-0909'!$D28</f>
        <v>0</v>
      </c>
      <c r="AC10" s="62">
        <f t="shared" si="1"/>
        <v>0</v>
      </c>
      <c r="AD10" s="62">
        <f>'CF-1009'!$C42</f>
        <v>0</v>
      </c>
      <c r="AE10" s="62">
        <f>'CF-1009'!$D28</f>
        <v>0</v>
      </c>
      <c r="AF10" s="62">
        <f t="shared" si="2"/>
        <v>0</v>
      </c>
      <c r="AG10" s="62">
        <f>'CF-1109'!$C42</f>
        <v>0</v>
      </c>
      <c r="AH10" s="62">
        <f>'CF-1109'!$D28</f>
        <v>0</v>
      </c>
      <c r="AI10" s="62">
        <f t="shared" si="3"/>
        <v>0</v>
      </c>
      <c r="AJ10" s="62">
        <f>'CF-1209'!$C42</f>
        <v>0</v>
      </c>
      <c r="AK10" s="62">
        <f>'CF-1209'!$D28</f>
        <v>0</v>
      </c>
      <c r="AL10" s="62">
        <f t="shared" si="4"/>
        <v>0</v>
      </c>
      <c r="AN10" s="62">
        <f t="shared" si="12"/>
        <v>0</v>
      </c>
    </row>
    <row r="11" spans="1:40" ht="12" customHeight="1" outlineLevel="2">
      <c r="A11" s="69" t="s">
        <v>2</v>
      </c>
      <c r="B11" s="32" t="s">
        <v>12</v>
      </c>
      <c r="C11" s="62">
        <f>'CF-0109'!$C16</f>
        <v>0</v>
      </c>
      <c r="D11" s="62">
        <f>'CF-0109'!$D16</f>
        <v>0</v>
      </c>
      <c r="E11" s="62">
        <f t="shared" si="5"/>
        <v>0</v>
      </c>
      <c r="F11" s="62">
        <f>'CF-0209'!$C17</f>
        <v>0</v>
      </c>
      <c r="G11" s="62">
        <f>'CF-0209'!$D17</f>
        <v>0</v>
      </c>
      <c r="H11" s="62">
        <f t="shared" si="6"/>
        <v>0</v>
      </c>
      <c r="I11" s="62">
        <f>'CF-0309'!$C17</f>
        <v>0</v>
      </c>
      <c r="J11" s="62">
        <f>'CF-0309'!$D17</f>
        <v>0</v>
      </c>
      <c r="K11" s="62">
        <f t="shared" si="7"/>
        <v>0</v>
      </c>
      <c r="L11" s="62">
        <f>'CF-0409'!$C17</f>
        <v>0</v>
      </c>
      <c r="M11" s="62">
        <f>'CF-0409'!$D13</f>
        <v>0</v>
      </c>
      <c r="N11" s="62">
        <f t="shared" si="8"/>
        <v>0</v>
      </c>
      <c r="O11" s="62">
        <f>'CF-0509'!$C16</f>
        <v>0</v>
      </c>
      <c r="P11" s="62">
        <f>'CF-0509'!$D16</f>
        <v>0</v>
      </c>
      <c r="Q11" s="62">
        <f t="shared" si="9"/>
        <v>0</v>
      </c>
      <c r="R11" s="62">
        <f>'CF-0609'!$C17</f>
        <v>0</v>
      </c>
      <c r="S11" s="62">
        <f>'CF-0609'!$D17</f>
        <v>0</v>
      </c>
      <c r="T11" s="62">
        <f t="shared" si="10"/>
        <v>0</v>
      </c>
      <c r="U11" s="62">
        <f>'CF-0709'!$C17</f>
        <v>0</v>
      </c>
      <c r="V11" s="62">
        <f>'CF-0709'!$D17</f>
        <v>0</v>
      </c>
      <c r="W11" s="62">
        <f t="shared" si="11"/>
        <v>0</v>
      </c>
      <c r="X11" s="62">
        <f>'CF-0809'!$C17</f>
        <v>0</v>
      </c>
      <c r="Y11" s="62">
        <f>'CF-0809'!$D17</f>
        <v>0</v>
      </c>
      <c r="Z11" s="62">
        <f t="shared" si="0"/>
        <v>0</v>
      </c>
      <c r="AA11" s="62">
        <f>'CF-0909'!$C17</f>
        <v>0</v>
      </c>
      <c r="AB11" s="62">
        <f>'CF-0909'!$D17</f>
        <v>0</v>
      </c>
      <c r="AC11" s="62">
        <f t="shared" si="1"/>
        <v>0</v>
      </c>
      <c r="AD11" s="62">
        <f>'CF-1009'!$C17</f>
        <v>0</v>
      </c>
      <c r="AE11" s="62">
        <f>'CF-1009'!$D17</f>
        <v>0</v>
      </c>
      <c r="AF11" s="62">
        <f t="shared" si="2"/>
        <v>0</v>
      </c>
      <c r="AG11" s="62">
        <f>'CF-1109'!$C17</f>
        <v>0</v>
      </c>
      <c r="AH11" s="62">
        <f>'CF-1109'!$D17</f>
        <v>0</v>
      </c>
      <c r="AI11" s="62">
        <f t="shared" si="3"/>
        <v>0</v>
      </c>
      <c r="AJ11" s="62">
        <f>'CF-1209'!$C17</f>
        <v>0</v>
      </c>
      <c r="AK11" s="62">
        <f>'CF-1209'!$D17</f>
        <v>0</v>
      </c>
      <c r="AL11" s="62">
        <f t="shared" si="4"/>
        <v>0</v>
      </c>
      <c r="AN11" s="62">
        <f t="shared" si="12"/>
        <v>0</v>
      </c>
    </row>
    <row r="12" spans="1:40" s="30" customFormat="1" ht="15" customHeight="1" outlineLevel="1">
      <c r="A12" s="68" t="s">
        <v>140</v>
      </c>
      <c r="B12" s="36" t="s">
        <v>85</v>
      </c>
      <c r="C12" s="61">
        <f>C13-C14</f>
        <v>0</v>
      </c>
      <c r="D12" s="61">
        <f>D13-D14</f>
        <v>0</v>
      </c>
      <c r="E12" s="61">
        <f t="shared" si="5"/>
        <v>0</v>
      </c>
      <c r="F12" s="61">
        <f>F13-F14</f>
        <v>0</v>
      </c>
      <c r="G12" s="61">
        <f>G13-G14</f>
        <v>0</v>
      </c>
      <c r="H12" s="61">
        <f t="shared" si="6"/>
        <v>0</v>
      </c>
      <c r="I12" s="61">
        <f>I13-I14</f>
        <v>0</v>
      </c>
      <c r="J12" s="61">
        <f>J13-J14</f>
        <v>0</v>
      </c>
      <c r="K12" s="61">
        <f t="shared" si="7"/>
        <v>0</v>
      </c>
      <c r="L12" s="61">
        <f>L13-L14</f>
        <v>0</v>
      </c>
      <c r="M12" s="61">
        <f>M13-M14</f>
        <v>0</v>
      </c>
      <c r="N12" s="61">
        <f t="shared" si="8"/>
        <v>0</v>
      </c>
      <c r="O12" s="61">
        <f>O13-O14</f>
        <v>0</v>
      </c>
      <c r="P12" s="61">
        <f>P13-P14</f>
        <v>0</v>
      </c>
      <c r="Q12" s="61">
        <f t="shared" si="9"/>
        <v>0</v>
      </c>
      <c r="R12" s="61">
        <f>R13-R14</f>
        <v>0</v>
      </c>
      <c r="S12" s="61">
        <f>S13-S14</f>
        <v>0</v>
      </c>
      <c r="T12" s="61">
        <f t="shared" si="10"/>
        <v>0</v>
      </c>
      <c r="U12" s="61">
        <f>U13-U14</f>
        <v>0</v>
      </c>
      <c r="V12" s="61">
        <f>V13-V14</f>
        <v>0</v>
      </c>
      <c r="W12" s="61">
        <f t="shared" si="11"/>
        <v>0</v>
      </c>
      <c r="X12" s="61">
        <f>X13-X14</f>
        <v>0</v>
      </c>
      <c r="Y12" s="61">
        <f>Y13-Y14</f>
        <v>0</v>
      </c>
      <c r="Z12" s="61">
        <f t="shared" si="0"/>
        <v>0</v>
      </c>
      <c r="AA12" s="61">
        <f>AA13-AA14</f>
        <v>0</v>
      </c>
      <c r="AB12" s="61">
        <f>AB13-AB14</f>
        <v>0</v>
      </c>
      <c r="AC12" s="61">
        <f t="shared" si="1"/>
        <v>0</v>
      </c>
      <c r="AD12" s="61">
        <f>AD13-AD14</f>
        <v>0</v>
      </c>
      <c r="AE12" s="61">
        <f>AE13-AE14</f>
        <v>0</v>
      </c>
      <c r="AF12" s="61">
        <f t="shared" si="2"/>
        <v>0</v>
      </c>
      <c r="AG12" s="61">
        <f>AG13-AG14</f>
        <v>0</v>
      </c>
      <c r="AH12" s="61">
        <f>AH13-AH14</f>
        <v>0</v>
      </c>
      <c r="AI12" s="61">
        <f t="shared" si="3"/>
        <v>0</v>
      </c>
      <c r="AJ12" s="61">
        <f>AJ13-AJ14</f>
        <v>0</v>
      </c>
      <c r="AK12" s="61">
        <f>AK13-AK14</f>
        <v>0</v>
      </c>
      <c r="AL12" s="61">
        <f t="shared" si="4"/>
        <v>0</v>
      </c>
      <c r="AN12" s="61">
        <f>E12+H12+K12+N12+Q12+T12+W12+Z12</f>
        <v>0</v>
      </c>
    </row>
    <row r="13" spans="1:40" ht="12" customHeight="1" outlineLevel="2">
      <c r="A13" s="69" t="s">
        <v>65</v>
      </c>
      <c r="B13" s="32" t="s">
        <v>69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N13" s="62">
        <f t="shared" si="12"/>
        <v>0</v>
      </c>
    </row>
    <row r="14" spans="1:40" ht="12" customHeight="1" outlineLevel="2">
      <c r="A14" s="69" t="s">
        <v>2</v>
      </c>
      <c r="B14" s="32" t="s">
        <v>70</v>
      </c>
      <c r="C14" s="62">
        <f>'CF-0109'!$C47</f>
        <v>0</v>
      </c>
      <c r="D14" s="62">
        <f>'CF-0109'!$D47</f>
        <v>0</v>
      </c>
      <c r="E14" s="62">
        <f aca="true" t="shared" si="13" ref="E14:E25">C14+D14</f>
        <v>0</v>
      </c>
      <c r="F14" s="62">
        <f>'CF-0209'!$C48</f>
        <v>0</v>
      </c>
      <c r="G14" s="62">
        <f>'CF-0209'!$C48</f>
        <v>0</v>
      </c>
      <c r="H14" s="62">
        <f aca="true" t="shared" si="14" ref="H14:H25">F14+G14</f>
        <v>0</v>
      </c>
      <c r="I14" s="62">
        <f>'CF-0309'!$C48</f>
        <v>0</v>
      </c>
      <c r="J14" s="62">
        <f>'CF-0309'!$D48</f>
        <v>0</v>
      </c>
      <c r="K14" s="62">
        <f aca="true" t="shared" si="15" ref="K14:K25">I14+J14</f>
        <v>0</v>
      </c>
      <c r="L14" s="62">
        <f>'CF-0409'!$C48</f>
        <v>0</v>
      </c>
      <c r="M14" s="62">
        <f>'CF-0409'!$D48</f>
        <v>0</v>
      </c>
      <c r="N14" s="62">
        <f aca="true" t="shared" si="16" ref="N14:N25">L14+M14</f>
        <v>0</v>
      </c>
      <c r="O14" s="62">
        <f>'CF-0509'!$C47</f>
        <v>0</v>
      </c>
      <c r="P14" s="62">
        <f>'CF-0509'!$D47</f>
        <v>0</v>
      </c>
      <c r="Q14" s="62">
        <f aca="true" t="shared" si="17" ref="Q14:Q25">O14+P14</f>
        <v>0</v>
      </c>
      <c r="R14" s="62">
        <f>'CF-0609'!$C48</f>
        <v>0</v>
      </c>
      <c r="S14" s="62">
        <f>'CF-0609'!$D48</f>
        <v>0</v>
      </c>
      <c r="T14" s="62">
        <f aca="true" t="shared" si="18" ref="T14:T25">R14+S14</f>
        <v>0</v>
      </c>
      <c r="U14" s="62">
        <f>'CF-0709'!$C48</f>
        <v>0</v>
      </c>
      <c r="V14" s="62">
        <f>'CF-0709'!$D48</f>
        <v>0</v>
      </c>
      <c r="W14" s="62">
        <f>U14+V14</f>
        <v>0</v>
      </c>
      <c r="X14" s="62">
        <f>'CF-0809'!$C48</f>
        <v>0</v>
      </c>
      <c r="Y14" s="62">
        <f>'CF-0809'!$D48</f>
        <v>0</v>
      </c>
      <c r="Z14" s="62">
        <f aca="true" t="shared" si="19" ref="Z14:Z25">X14+Y14</f>
        <v>0</v>
      </c>
      <c r="AA14" s="62">
        <f>'CF-0909'!$C48</f>
        <v>0</v>
      </c>
      <c r="AB14" s="62">
        <f>'CF-0909'!$D48</f>
        <v>0</v>
      </c>
      <c r="AC14" s="62">
        <f aca="true" t="shared" si="20" ref="AC14:AC25">AA14+AB14</f>
        <v>0</v>
      </c>
      <c r="AD14" s="62">
        <f>'CF-1009'!$C48</f>
        <v>0</v>
      </c>
      <c r="AE14" s="62">
        <f>'CF-1009'!$D48</f>
        <v>0</v>
      </c>
      <c r="AF14" s="62">
        <f aca="true" t="shared" si="21" ref="AF14:AF25">AD14+AE14</f>
        <v>0</v>
      </c>
      <c r="AG14" s="62">
        <f>'CF-1109'!$C48</f>
        <v>0</v>
      </c>
      <c r="AH14" s="62">
        <f>'CF-1109'!$D48</f>
        <v>0</v>
      </c>
      <c r="AI14" s="62">
        <f aca="true" t="shared" si="22" ref="AI14:AI25">AG14+AH14</f>
        <v>0</v>
      </c>
      <c r="AJ14" s="62">
        <f>'CF-1209'!$C48</f>
        <v>0</v>
      </c>
      <c r="AK14" s="62">
        <f>'CF-1209'!$D48</f>
        <v>0</v>
      </c>
      <c r="AL14" s="62">
        <f aca="true" t="shared" si="23" ref="AL14:AL25">AJ14+AK14</f>
        <v>0</v>
      </c>
      <c r="AN14" s="62">
        <f t="shared" si="12"/>
        <v>0</v>
      </c>
    </row>
    <row r="15" spans="1:40" s="30" customFormat="1" ht="15" customHeight="1" outlineLevel="1">
      <c r="A15" s="68" t="s">
        <v>10</v>
      </c>
      <c r="B15" s="36" t="s">
        <v>86</v>
      </c>
      <c r="C15" s="61">
        <f>C16-C17-C18</f>
        <v>0</v>
      </c>
      <c r="D15" s="61">
        <f>D16-D17-D18</f>
        <v>0</v>
      </c>
      <c r="E15" s="61">
        <f t="shared" si="13"/>
        <v>0</v>
      </c>
      <c r="F15" s="61">
        <f>F16-F17-F18</f>
        <v>0</v>
      </c>
      <c r="G15" s="61">
        <f>G16-G17-G18</f>
        <v>0</v>
      </c>
      <c r="H15" s="61">
        <f t="shared" si="14"/>
        <v>0</v>
      </c>
      <c r="I15" s="61">
        <f>I16-I17-I18</f>
        <v>0</v>
      </c>
      <c r="J15" s="61">
        <f>J16-J17-J18</f>
        <v>0</v>
      </c>
      <c r="K15" s="61">
        <f t="shared" si="15"/>
        <v>0</v>
      </c>
      <c r="L15" s="61">
        <f>L16-L17-L18</f>
        <v>0</v>
      </c>
      <c r="M15" s="61">
        <f>M16-M17-M18</f>
        <v>0</v>
      </c>
      <c r="N15" s="61">
        <f t="shared" si="16"/>
        <v>0</v>
      </c>
      <c r="O15" s="61">
        <f>O16-O17-O18</f>
        <v>0</v>
      </c>
      <c r="P15" s="61">
        <f>P16-P17-P18</f>
        <v>0</v>
      </c>
      <c r="Q15" s="61">
        <f t="shared" si="17"/>
        <v>0</v>
      </c>
      <c r="R15" s="61">
        <f>R16-R17-R18</f>
        <v>0</v>
      </c>
      <c r="S15" s="61">
        <f>S16-S17-S18</f>
        <v>0</v>
      </c>
      <c r="T15" s="61">
        <f t="shared" si="18"/>
        <v>0</v>
      </c>
      <c r="U15" s="61">
        <f>U16-U17-U18</f>
        <v>0</v>
      </c>
      <c r="V15" s="61">
        <f>V16-V17-V18</f>
        <v>0</v>
      </c>
      <c r="W15" s="61">
        <f>U15+V15</f>
        <v>0</v>
      </c>
      <c r="X15" s="61">
        <f>X16-X17-X18</f>
        <v>0</v>
      </c>
      <c r="Y15" s="61">
        <f>Y16-Y17-Y18</f>
        <v>0</v>
      </c>
      <c r="Z15" s="61">
        <f t="shared" si="19"/>
        <v>0</v>
      </c>
      <c r="AA15" s="61">
        <f>AA16-AA17-AA18</f>
        <v>0</v>
      </c>
      <c r="AB15" s="61">
        <f>AB16-AB17-AB18</f>
        <v>0</v>
      </c>
      <c r="AC15" s="61">
        <f t="shared" si="20"/>
        <v>0</v>
      </c>
      <c r="AD15" s="61">
        <f>AD16-AD17-AD18</f>
        <v>0</v>
      </c>
      <c r="AE15" s="61">
        <f>AE16-AE17-AE18</f>
        <v>0</v>
      </c>
      <c r="AF15" s="61">
        <f t="shared" si="21"/>
        <v>0</v>
      </c>
      <c r="AG15" s="61">
        <f>AG16-AG17-AG18</f>
        <v>0</v>
      </c>
      <c r="AH15" s="61">
        <f>AH16-AH17-AH18</f>
        <v>0</v>
      </c>
      <c r="AI15" s="61">
        <f t="shared" si="22"/>
        <v>0</v>
      </c>
      <c r="AJ15" s="61">
        <f>AJ16-AJ17-AJ18</f>
        <v>0</v>
      </c>
      <c r="AK15" s="61">
        <f>AK16-AK17-AK18</f>
        <v>0</v>
      </c>
      <c r="AL15" s="61">
        <f t="shared" si="23"/>
        <v>0</v>
      </c>
      <c r="AN15" s="61">
        <f>E15+H15+K15+N15+Q15+T15+W15+Z15</f>
        <v>0</v>
      </c>
    </row>
    <row r="16" spans="1:40" ht="12" customHeight="1" outlineLevel="2">
      <c r="A16" s="69" t="s">
        <v>65</v>
      </c>
      <c r="B16" s="32" t="s">
        <v>71</v>
      </c>
      <c r="C16" s="62">
        <f>'CF-0109'!$C10</f>
        <v>0</v>
      </c>
      <c r="D16" s="62">
        <f>'CF-0109'!$D10</f>
        <v>0</v>
      </c>
      <c r="E16" s="62">
        <f t="shared" si="13"/>
        <v>0</v>
      </c>
      <c r="F16" s="62">
        <f>'CF-0209'!$C10</f>
        <v>0</v>
      </c>
      <c r="G16" s="62">
        <f>'CF-0209'!$D10</f>
        <v>0</v>
      </c>
      <c r="H16" s="62">
        <f t="shared" si="14"/>
        <v>0</v>
      </c>
      <c r="I16" s="62">
        <f>'CF-0309'!$C10</f>
        <v>0</v>
      </c>
      <c r="J16" s="62">
        <f>'CF-0309'!$D10</f>
        <v>0</v>
      </c>
      <c r="K16" s="62">
        <f>'CF-0409'!H10</f>
        <v>0</v>
      </c>
      <c r="L16" s="62">
        <f>'CF-0409'!$C10</f>
        <v>0</v>
      </c>
      <c r="M16" s="62">
        <f>'CF-0409'!$D10</f>
        <v>0</v>
      </c>
      <c r="N16" s="62">
        <f>'CF-0409'!K10</f>
        <v>0</v>
      </c>
      <c r="O16" s="62">
        <f>'CF-0509'!$C9</f>
        <v>0</v>
      </c>
      <c r="P16" s="62">
        <f>'CF-0509'!$D9</f>
        <v>0</v>
      </c>
      <c r="Q16" s="62">
        <f t="shared" si="17"/>
        <v>0</v>
      </c>
      <c r="R16" s="62">
        <f>'CF-0609'!$C10</f>
        <v>0</v>
      </c>
      <c r="S16" s="62">
        <f>'CF-0609'!$D10</f>
        <v>0</v>
      </c>
      <c r="T16" s="62">
        <f t="shared" si="18"/>
        <v>0</v>
      </c>
      <c r="U16" s="62">
        <f>'CF-0709'!$C10</f>
        <v>0</v>
      </c>
      <c r="V16" s="62">
        <f>'CF-0709'!$D10</f>
        <v>0</v>
      </c>
      <c r="W16" s="62">
        <f>U16+V16</f>
        <v>0</v>
      </c>
      <c r="X16" s="62">
        <f>'CF-0809'!$C10</f>
        <v>0</v>
      </c>
      <c r="Y16" s="62">
        <f>'CF-0809'!$D10</f>
        <v>0</v>
      </c>
      <c r="Z16" s="62">
        <f t="shared" si="19"/>
        <v>0</v>
      </c>
      <c r="AA16" s="62">
        <f>'CF-0909'!$C10</f>
        <v>0</v>
      </c>
      <c r="AB16" s="62">
        <f>'CF-0909'!$D10</f>
        <v>0</v>
      </c>
      <c r="AC16" s="62">
        <f t="shared" si="20"/>
        <v>0</v>
      </c>
      <c r="AD16" s="62">
        <f>'CF-1009'!$C10</f>
        <v>0</v>
      </c>
      <c r="AE16" s="62">
        <f>'CF-1009'!$D10</f>
        <v>0</v>
      </c>
      <c r="AF16" s="62">
        <f t="shared" si="21"/>
        <v>0</v>
      </c>
      <c r="AG16" s="62">
        <f>'CF-1109'!$C10</f>
        <v>0</v>
      </c>
      <c r="AH16" s="62">
        <f>'CF-1109'!$D10</f>
        <v>0</v>
      </c>
      <c r="AI16" s="62">
        <f t="shared" si="22"/>
        <v>0</v>
      </c>
      <c r="AJ16" s="62">
        <f>'CF-1209'!$C10</f>
        <v>0</v>
      </c>
      <c r="AK16" s="62">
        <f>'CF-1209'!$D10</f>
        <v>0</v>
      </c>
      <c r="AL16" s="62">
        <f t="shared" si="23"/>
        <v>0</v>
      </c>
      <c r="AN16" s="62">
        <f t="shared" si="12"/>
        <v>0</v>
      </c>
    </row>
    <row r="17" spans="1:40" ht="12" customHeight="1" outlineLevel="2">
      <c r="A17" s="69" t="s">
        <v>2</v>
      </c>
      <c r="B17" s="32" t="s">
        <v>82</v>
      </c>
      <c r="C17" s="62">
        <f>'CF-0109'!$C56</f>
        <v>0</v>
      </c>
      <c r="D17" s="62">
        <f>'CF-0109'!$D56</f>
        <v>0</v>
      </c>
      <c r="E17" s="62">
        <f t="shared" si="13"/>
        <v>0</v>
      </c>
      <c r="F17" s="62">
        <f>'CF-0209'!$C11</f>
        <v>0</v>
      </c>
      <c r="G17" s="62">
        <f>'CF-0109'!$D56</f>
        <v>0</v>
      </c>
      <c r="H17" s="62">
        <f t="shared" si="14"/>
        <v>0</v>
      </c>
      <c r="I17" s="62">
        <f>'CF-0309'!$C11</f>
        <v>0</v>
      </c>
      <c r="J17" s="62">
        <f>'CF-0109'!$D56</f>
        <v>0</v>
      </c>
      <c r="K17" s="62">
        <f>'CF-0409'!H11</f>
        <v>0</v>
      </c>
      <c r="L17" s="62">
        <f>'CF-0409'!$C11</f>
        <v>0</v>
      </c>
      <c r="M17" s="62">
        <f>'CF-0409'!$D11</f>
        <v>0</v>
      </c>
      <c r="N17" s="62">
        <f>'CF-0409'!K11</f>
        <v>0</v>
      </c>
      <c r="O17" s="62">
        <f>'CF-0509'!$C10</f>
        <v>0</v>
      </c>
      <c r="P17" s="62">
        <f>'CF-0509'!$D10</f>
        <v>0</v>
      </c>
      <c r="Q17" s="62">
        <f t="shared" si="17"/>
        <v>0</v>
      </c>
      <c r="R17" s="62">
        <f>'CF-0609'!$C11</f>
        <v>0</v>
      </c>
      <c r="S17" s="62">
        <f>'CF-0609'!$D11</f>
        <v>0</v>
      </c>
      <c r="T17" s="62">
        <f t="shared" si="18"/>
        <v>0</v>
      </c>
      <c r="U17" s="62">
        <f>'CF-0709'!$C11</f>
        <v>0</v>
      </c>
      <c r="V17" s="62">
        <f>'CF-0709'!$D11</f>
        <v>0</v>
      </c>
      <c r="W17" s="62">
        <f>U17+V17</f>
        <v>0</v>
      </c>
      <c r="X17" s="62">
        <f>'CF-0809'!$C11</f>
        <v>0</v>
      </c>
      <c r="Y17" s="62">
        <f>'CF-0809'!$D11</f>
        <v>0</v>
      </c>
      <c r="Z17" s="62">
        <f t="shared" si="19"/>
        <v>0</v>
      </c>
      <c r="AA17" s="62">
        <f>'CF-0909'!$C11</f>
        <v>0</v>
      </c>
      <c r="AB17" s="62">
        <f>'CF-0909'!$D11</f>
        <v>0</v>
      </c>
      <c r="AC17" s="62">
        <f t="shared" si="20"/>
        <v>0</v>
      </c>
      <c r="AD17" s="62">
        <f>'CF-1009'!$C11</f>
        <v>0</v>
      </c>
      <c r="AE17" s="62">
        <f>'CF-1009'!$D11</f>
        <v>0</v>
      </c>
      <c r="AF17" s="62">
        <f t="shared" si="21"/>
        <v>0</v>
      </c>
      <c r="AG17" s="62">
        <f>'CF-1109'!$C11</f>
        <v>0</v>
      </c>
      <c r="AH17" s="62">
        <f>'CF-1109'!$D11</f>
        <v>0</v>
      </c>
      <c r="AI17" s="62">
        <f t="shared" si="22"/>
        <v>0</v>
      </c>
      <c r="AJ17" s="62">
        <f>'CF-1209'!$C11</f>
        <v>0</v>
      </c>
      <c r="AK17" s="62">
        <f>'CF-1209'!$D11</f>
        <v>0</v>
      </c>
      <c r="AL17" s="62">
        <f t="shared" si="23"/>
        <v>0</v>
      </c>
      <c r="AN17" s="62">
        <f t="shared" si="12"/>
        <v>0</v>
      </c>
    </row>
    <row r="18" spans="1:41" ht="12" customHeight="1" outlineLevel="2" thickBot="1">
      <c r="A18" s="69" t="s">
        <v>2</v>
      </c>
      <c r="B18" s="32" t="s">
        <v>83</v>
      </c>
      <c r="C18" s="62">
        <f>'CF-0109'!$C57</f>
        <v>0</v>
      </c>
      <c r="D18" s="62">
        <f>'CF-0109'!$D57</f>
        <v>0</v>
      </c>
      <c r="E18" s="62">
        <f t="shared" si="13"/>
        <v>0</v>
      </c>
      <c r="F18" s="62">
        <f>'CF-0209'!$C12</f>
        <v>0</v>
      </c>
      <c r="G18" s="62">
        <f>'CF-0109'!$D57</f>
        <v>0</v>
      </c>
      <c r="H18" s="62">
        <f t="shared" si="14"/>
        <v>0</v>
      </c>
      <c r="I18" s="62">
        <f>'CF-0309'!$C12</f>
        <v>0</v>
      </c>
      <c r="J18" s="62">
        <f>'CF-0109'!$D57</f>
        <v>0</v>
      </c>
      <c r="K18" s="62">
        <f>'CF-0409'!H12</f>
        <v>0</v>
      </c>
      <c r="L18" s="62">
        <f>'CF-0409'!$C12</f>
        <v>0</v>
      </c>
      <c r="M18" s="62">
        <f>'CF-0409'!$D12</f>
        <v>0</v>
      </c>
      <c r="N18" s="62">
        <f>'CF-0409'!K12</f>
        <v>0</v>
      </c>
      <c r="O18" s="62">
        <f>'CF-0509'!$C11</f>
        <v>0</v>
      </c>
      <c r="P18" s="62">
        <f>'CF-0509'!$D11</f>
        <v>0</v>
      </c>
      <c r="Q18" s="62">
        <f t="shared" si="17"/>
        <v>0</v>
      </c>
      <c r="R18" s="62">
        <f>'CF-0609'!$C12</f>
        <v>0</v>
      </c>
      <c r="S18" s="62">
        <f>'CF-0609'!$D12</f>
        <v>0</v>
      </c>
      <c r="T18" s="62">
        <f t="shared" si="18"/>
        <v>0</v>
      </c>
      <c r="U18" s="62">
        <f>'CF-0709'!$C12</f>
        <v>0</v>
      </c>
      <c r="V18" s="62">
        <f>'CF-0709'!$D12</f>
        <v>0</v>
      </c>
      <c r="W18" s="62">
        <f>U18+V18</f>
        <v>0</v>
      </c>
      <c r="X18" s="62">
        <f>'CF-0809'!$C12</f>
        <v>0</v>
      </c>
      <c r="Y18" s="62">
        <f>'CF-0809'!$D12</f>
        <v>0</v>
      </c>
      <c r="Z18" s="62">
        <f t="shared" si="19"/>
        <v>0</v>
      </c>
      <c r="AA18" s="62">
        <f>'CF-0909'!$C12</f>
        <v>0</v>
      </c>
      <c r="AB18" s="62">
        <f>'CF-0909'!$D12</f>
        <v>0</v>
      </c>
      <c r="AC18" s="62">
        <f t="shared" si="20"/>
        <v>0</v>
      </c>
      <c r="AD18" s="62">
        <f>'CF-1009'!$C12</f>
        <v>0</v>
      </c>
      <c r="AE18" s="62">
        <f>'CF-1009'!$D12</f>
        <v>0</v>
      </c>
      <c r="AF18" s="62">
        <f t="shared" si="21"/>
        <v>0</v>
      </c>
      <c r="AG18" s="62">
        <f>'CF-1109'!$C12</f>
        <v>0</v>
      </c>
      <c r="AH18" s="62">
        <f>'CF-1109'!$D12</f>
        <v>0</v>
      </c>
      <c r="AI18" s="62">
        <f t="shared" si="22"/>
        <v>0</v>
      </c>
      <c r="AJ18" s="62">
        <f>'CF-1209'!$C12</f>
        <v>0</v>
      </c>
      <c r="AK18" s="62">
        <f>'CF-1209'!$D12</f>
        <v>0</v>
      </c>
      <c r="AL18" s="62">
        <f t="shared" si="23"/>
        <v>0</v>
      </c>
      <c r="AN18" s="62">
        <f t="shared" si="12"/>
        <v>0</v>
      </c>
      <c r="AO18" s="149"/>
    </row>
    <row r="19" spans="1:40" s="35" customFormat="1" ht="19.5" customHeight="1" outlineLevel="1" thickBot="1">
      <c r="A19" s="70" t="s">
        <v>66</v>
      </c>
      <c r="B19" s="40" t="s">
        <v>74</v>
      </c>
      <c r="C19" s="63">
        <f>SUM(C4,C12,C15)</f>
        <v>500</v>
      </c>
      <c r="D19" s="63">
        <f>SUM(D4,D12,D15)</f>
        <v>400</v>
      </c>
      <c r="E19" s="63">
        <f t="shared" si="13"/>
        <v>900</v>
      </c>
      <c r="F19" s="63">
        <f>SUM(F4,F12,F15)</f>
        <v>0</v>
      </c>
      <c r="G19" s="63">
        <f>SUM(G4,G12,G15)</f>
        <v>0</v>
      </c>
      <c r="H19" s="63">
        <f t="shared" si="14"/>
        <v>0</v>
      </c>
      <c r="I19" s="63">
        <f>SUM(I4,I12,I15)</f>
        <v>0</v>
      </c>
      <c r="J19" s="63">
        <f>SUM(J4,J12,J15)</f>
        <v>0</v>
      </c>
      <c r="K19" s="63">
        <f t="shared" si="15"/>
        <v>0</v>
      </c>
      <c r="L19" s="63">
        <f>SUM(L4,L12,L15)</f>
        <v>0</v>
      </c>
      <c r="M19" s="63">
        <f>SUM(M4,M12,M15)</f>
        <v>0</v>
      </c>
      <c r="N19" s="63">
        <f t="shared" si="16"/>
        <v>0</v>
      </c>
      <c r="O19" s="63">
        <f>SUM(O4,O12,O15)</f>
        <v>0</v>
      </c>
      <c r="P19" s="63">
        <f>SUM(P4,P12,P15)</f>
        <v>0</v>
      </c>
      <c r="Q19" s="63">
        <f t="shared" si="17"/>
        <v>0</v>
      </c>
      <c r="R19" s="63">
        <f>SUM(R4,R12,R15)</f>
        <v>0</v>
      </c>
      <c r="S19" s="63">
        <f>SUM(S4,S12,S15)</f>
        <v>0</v>
      </c>
      <c r="T19" s="63">
        <f t="shared" si="18"/>
        <v>0</v>
      </c>
      <c r="U19" s="63">
        <f>SUM(U4,U12,U15)</f>
        <v>0</v>
      </c>
      <c r="V19" s="63">
        <f>SUM(V4,V12,V15)</f>
        <v>0</v>
      </c>
      <c r="W19" s="63">
        <f aca="true" t="shared" si="24" ref="W19:W25">U19+V19</f>
        <v>0</v>
      </c>
      <c r="X19" s="63">
        <f>SUM(X4,X12,X15)</f>
        <v>0</v>
      </c>
      <c r="Y19" s="63">
        <f>SUM(Y4,Y12,Y15)</f>
        <v>0</v>
      </c>
      <c r="Z19" s="63">
        <f t="shared" si="19"/>
        <v>0</v>
      </c>
      <c r="AA19" s="63">
        <f>SUM(AA4,AA12,AA15)</f>
        <v>0</v>
      </c>
      <c r="AB19" s="63">
        <f>SUM(AB4,AB12,AB15)</f>
        <v>0</v>
      </c>
      <c r="AC19" s="63">
        <f t="shared" si="20"/>
        <v>0</v>
      </c>
      <c r="AD19" s="63">
        <f>SUM(AD4,AD12,AD15)</f>
        <v>0</v>
      </c>
      <c r="AE19" s="63">
        <f>SUM(AE4,AE12,AE15)</f>
        <v>0</v>
      </c>
      <c r="AF19" s="63">
        <f t="shared" si="21"/>
        <v>0</v>
      </c>
      <c r="AG19" s="63">
        <f>SUM(AG4,AG12,AG15)</f>
        <v>0</v>
      </c>
      <c r="AH19" s="63">
        <f>SUM(AH4,AH12,AH15)</f>
        <v>0</v>
      </c>
      <c r="AI19" s="63">
        <f t="shared" si="22"/>
        <v>0</v>
      </c>
      <c r="AJ19" s="63">
        <f>SUM(AJ4,AJ12,AJ15)</f>
        <v>0</v>
      </c>
      <c r="AK19" s="63">
        <f>SUM(AK4,AK12,AK15)</f>
        <v>0</v>
      </c>
      <c r="AL19" s="63">
        <f t="shared" si="23"/>
        <v>0</v>
      </c>
      <c r="AN19" s="63">
        <f>SUM(AN4,AN12,AN15)</f>
        <v>900</v>
      </c>
    </row>
    <row r="20" spans="1:40" s="31" customFormat="1" ht="15" customHeight="1" outlineLevel="1">
      <c r="A20" s="71"/>
      <c r="B20" s="37" t="s">
        <v>75</v>
      </c>
      <c r="C20" s="64">
        <f>SUMIF($A$4:$A$18,"+",C$4:C$19)</f>
        <v>500</v>
      </c>
      <c r="D20" s="64">
        <f>SUMIF($A$4:$A$18,"+",D$4:D$19)</f>
        <v>400</v>
      </c>
      <c r="E20" s="64">
        <f t="shared" si="13"/>
        <v>900</v>
      </c>
      <c r="F20" s="64">
        <f>SUMIF($A$4:$A$18,"+",F$4:F$19)</f>
        <v>0</v>
      </c>
      <c r="G20" s="64">
        <f>SUMIF($A$4:$A$18,"+",G$4:G$19)</f>
        <v>0</v>
      </c>
      <c r="H20" s="64">
        <f t="shared" si="14"/>
        <v>0</v>
      </c>
      <c r="I20" s="64">
        <f>SUMIF($A$4:$A$18,"+",I$4:I$19)</f>
        <v>0</v>
      </c>
      <c r="J20" s="64">
        <f>SUMIF($A$4:$A$18,"+",J$4:J$19)</f>
        <v>0</v>
      </c>
      <c r="K20" s="64">
        <f t="shared" si="15"/>
        <v>0</v>
      </c>
      <c r="L20" s="64">
        <f>SUMIF($A$4:$A$18,"+",L$4:L$19)</f>
        <v>0</v>
      </c>
      <c r="M20" s="64">
        <f>SUMIF($A$4:$A$18,"+",M$4:M$19)</f>
        <v>0</v>
      </c>
      <c r="N20" s="64">
        <f t="shared" si="16"/>
        <v>0</v>
      </c>
      <c r="O20" s="64">
        <f>SUMIF($A$4:$A$18,"+",O$4:O$19)</f>
        <v>0</v>
      </c>
      <c r="P20" s="64">
        <f>SUMIF($A$4:$A$18,"+",P$4:P$19)</f>
        <v>0</v>
      </c>
      <c r="Q20" s="64">
        <f t="shared" si="17"/>
        <v>0</v>
      </c>
      <c r="R20" s="64">
        <f>SUMIF($A$4:$A$18,"+",R$4:R$19)</f>
        <v>0</v>
      </c>
      <c r="S20" s="64">
        <f>SUMIF($A$4:$A$18,"+",S$4:S$19)</f>
        <v>0</v>
      </c>
      <c r="T20" s="64">
        <f t="shared" si="18"/>
        <v>0</v>
      </c>
      <c r="U20" s="64">
        <f>SUMIF($A$4:$A$18,"+",U$4:U$19)</f>
        <v>0</v>
      </c>
      <c r="V20" s="64">
        <f>SUMIF($A$4:$A$18,"+",V$4:V$19)</f>
        <v>0</v>
      </c>
      <c r="W20" s="64">
        <f t="shared" si="24"/>
        <v>0</v>
      </c>
      <c r="X20" s="64">
        <f>SUMIF($A$4:$A$18,"+",X$4:X$19)</f>
        <v>0</v>
      </c>
      <c r="Y20" s="64">
        <f>SUMIF($A$4:$A$18,"+",Y$4:Y$19)</f>
        <v>0</v>
      </c>
      <c r="Z20" s="64">
        <f t="shared" si="19"/>
        <v>0</v>
      </c>
      <c r="AA20" s="64">
        <f>SUMIF($A$4:$A$18,"+",AA$4:AA$19)</f>
        <v>0</v>
      </c>
      <c r="AB20" s="64">
        <f>SUMIF($A$4:$A$18,"+",AB$4:AB$19)</f>
        <v>0</v>
      </c>
      <c r="AC20" s="64">
        <f t="shared" si="20"/>
        <v>0</v>
      </c>
      <c r="AD20" s="64">
        <f>SUMIF($A$4:$A$18,"+",AD$4:AD$19)</f>
        <v>0</v>
      </c>
      <c r="AE20" s="64">
        <f>SUMIF($A$4:$A$18,"+",AE$4:AE$19)</f>
        <v>0</v>
      </c>
      <c r="AF20" s="64">
        <f t="shared" si="21"/>
        <v>0</v>
      </c>
      <c r="AG20" s="64">
        <f>SUMIF($A$4:$A$18,"+",AG$4:AG$19)</f>
        <v>0</v>
      </c>
      <c r="AH20" s="64">
        <f>SUMIF($A$4:$A$18,"+",AH$4:AH$19)</f>
        <v>0</v>
      </c>
      <c r="AI20" s="64">
        <f t="shared" si="22"/>
        <v>0</v>
      </c>
      <c r="AJ20" s="64">
        <f>SUMIF($A$4:$A$18,"+",AJ$4:AJ$19)</f>
        <v>0</v>
      </c>
      <c r="AK20" s="64">
        <f>SUMIF($A$4:$A$18,"+",AK$4:AK$19)</f>
        <v>0</v>
      </c>
      <c r="AL20" s="64">
        <f t="shared" si="23"/>
        <v>0</v>
      </c>
      <c r="AN20" s="64">
        <f>SUMIF($A$4:$A$18,"+",AN$4:AN$19)</f>
        <v>900</v>
      </c>
    </row>
    <row r="21" spans="1:40" ht="12" customHeight="1" outlineLevel="2">
      <c r="A21" s="69"/>
      <c r="B21" s="32" t="s">
        <v>76</v>
      </c>
      <c r="C21" s="62"/>
      <c r="D21" s="62"/>
      <c r="E21" s="62">
        <f t="shared" si="13"/>
        <v>0</v>
      </c>
      <c r="F21" s="62"/>
      <c r="G21" s="62"/>
      <c r="H21" s="62">
        <f t="shared" si="14"/>
        <v>0</v>
      </c>
      <c r="I21" s="62"/>
      <c r="J21" s="62"/>
      <c r="K21" s="62">
        <f t="shared" si="15"/>
        <v>0</v>
      </c>
      <c r="L21" s="62"/>
      <c r="M21" s="62"/>
      <c r="N21" s="62">
        <f t="shared" si="16"/>
        <v>0</v>
      </c>
      <c r="O21" s="62"/>
      <c r="P21" s="62"/>
      <c r="Q21" s="62">
        <f t="shared" si="17"/>
        <v>0</v>
      </c>
      <c r="R21" s="62"/>
      <c r="S21" s="62"/>
      <c r="T21" s="62">
        <f t="shared" si="18"/>
        <v>0</v>
      </c>
      <c r="U21" s="62"/>
      <c r="V21" s="62"/>
      <c r="W21" s="62">
        <f t="shared" si="24"/>
        <v>0</v>
      </c>
      <c r="X21" s="62"/>
      <c r="Y21" s="62"/>
      <c r="Z21" s="62">
        <f t="shared" si="19"/>
        <v>0</v>
      </c>
      <c r="AA21" s="62"/>
      <c r="AB21" s="62"/>
      <c r="AC21" s="62">
        <f t="shared" si="20"/>
        <v>0</v>
      </c>
      <c r="AD21" s="62"/>
      <c r="AE21" s="62"/>
      <c r="AF21" s="62">
        <f t="shared" si="21"/>
        <v>0</v>
      </c>
      <c r="AG21" s="62"/>
      <c r="AH21" s="62"/>
      <c r="AI21" s="62">
        <f t="shared" si="22"/>
        <v>0</v>
      </c>
      <c r="AJ21" s="62"/>
      <c r="AK21" s="62"/>
      <c r="AL21" s="62">
        <f t="shared" si="23"/>
        <v>0</v>
      </c>
      <c r="AN21" s="62"/>
    </row>
    <row r="22" spans="1:40" ht="12" customHeight="1" outlineLevel="2">
      <c r="A22" s="69"/>
      <c r="B22" s="32" t="s">
        <v>77</v>
      </c>
      <c r="C22" s="62">
        <f>SUM(C5,C6,C7,C13)</f>
        <v>500</v>
      </c>
      <c r="D22" s="62">
        <f>SUM(D5,D6,D7,D13)</f>
        <v>400</v>
      </c>
      <c r="E22" s="62">
        <f t="shared" si="13"/>
        <v>900</v>
      </c>
      <c r="F22" s="62">
        <f>SUM(F5,F6,F7,F13)</f>
        <v>0</v>
      </c>
      <c r="G22" s="62">
        <f>SUM(G5,G6,G7,G13)</f>
        <v>0</v>
      </c>
      <c r="H22" s="62">
        <f t="shared" si="14"/>
        <v>0</v>
      </c>
      <c r="I22" s="62">
        <f>SUM(I5,I6,I7,I13)</f>
        <v>0</v>
      </c>
      <c r="J22" s="62">
        <f>SUM(J5,J6,J7,J13)</f>
        <v>0</v>
      </c>
      <c r="K22" s="62">
        <f t="shared" si="15"/>
        <v>0</v>
      </c>
      <c r="L22" s="62">
        <f>SUM(L5,L6,L7,L13)</f>
        <v>0</v>
      </c>
      <c r="M22" s="62">
        <f>SUM(M5,M6,M7,M13)</f>
        <v>0</v>
      </c>
      <c r="N22" s="62">
        <f t="shared" si="16"/>
        <v>0</v>
      </c>
      <c r="O22" s="62">
        <f>SUM(O5,O6,O7,O13)</f>
        <v>0</v>
      </c>
      <c r="P22" s="62">
        <f>SUM(P5,P6,P7,P13)</f>
        <v>0</v>
      </c>
      <c r="Q22" s="62">
        <f t="shared" si="17"/>
        <v>0</v>
      </c>
      <c r="R22" s="62">
        <f>SUM(R5,R6,R7,R13)</f>
        <v>0</v>
      </c>
      <c r="S22" s="62">
        <f>SUM(S5,S6,S7,S13)</f>
        <v>0</v>
      </c>
      <c r="T22" s="62">
        <f t="shared" si="18"/>
        <v>0</v>
      </c>
      <c r="U22" s="62">
        <f>SUM(U5,U6,U7,U13)</f>
        <v>0</v>
      </c>
      <c r="V22" s="62">
        <f>SUM(V5,V6,V7,V13)</f>
        <v>0</v>
      </c>
      <c r="W22" s="62">
        <f t="shared" si="24"/>
        <v>0</v>
      </c>
      <c r="X22" s="62">
        <f>SUM(X5,X6,X7,X13)</f>
        <v>0</v>
      </c>
      <c r="Y22" s="62">
        <f>SUM(Y5,Y6,Y7,Y13)</f>
        <v>0</v>
      </c>
      <c r="Z22" s="62">
        <f t="shared" si="19"/>
        <v>0</v>
      </c>
      <c r="AA22" s="62">
        <f>SUM(AA5,AA6,AA7,AA13)</f>
        <v>0</v>
      </c>
      <c r="AB22" s="62">
        <f>SUM(AB5,AB6,AB7,AB13)</f>
        <v>0</v>
      </c>
      <c r="AC22" s="62">
        <f t="shared" si="20"/>
        <v>0</v>
      </c>
      <c r="AD22" s="62">
        <f>SUM(AD5,AD6,AD7,AD13)</f>
        <v>0</v>
      </c>
      <c r="AE22" s="62">
        <f>SUM(AE5,AE6,AE7,AE13)</f>
        <v>0</v>
      </c>
      <c r="AF22" s="62">
        <f t="shared" si="21"/>
        <v>0</v>
      </c>
      <c r="AG22" s="62">
        <f>SUM(AG5,AG6,AG7,AG13)</f>
        <v>0</v>
      </c>
      <c r="AH22" s="62">
        <f>SUM(AH5,AH6,AH7,AH13)</f>
        <v>0</v>
      </c>
      <c r="AI22" s="62">
        <f t="shared" si="22"/>
        <v>0</v>
      </c>
      <c r="AJ22" s="62">
        <f>SUM(AJ5,AJ6,AJ7,AJ13)</f>
        <v>0</v>
      </c>
      <c r="AK22" s="62">
        <f>SUM(AK5,AK6,AK7,AK13)</f>
        <v>0</v>
      </c>
      <c r="AL22" s="62">
        <f t="shared" si="23"/>
        <v>0</v>
      </c>
      <c r="AN22" s="62">
        <f>SUM(AN5,AN6,AN7,AN13)</f>
        <v>900</v>
      </c>
    </row>
    <row r="23" spans="1:40" ht="12" customHeight="1" outlineLevel="2">
      <c r="A23" s="69"/>
      <c r="B23" s="32" t="s">
        <v>78</v>
      </c>
      <c r="C23" s="62">
        <f>C16</f>
        <v>0</v>
      </c>
      <c r="D23" s="62">
        <f>D16</f>
        <v>0</v>
      </c>
      <c r="E23" s="62">
        <f t="shared" si="13"/>
        <v>0</v>
      </c>
      <c r="F23" s="62">
        <f>F16</f>
        <v>0</v>
      </c>
      <c r="G23" s="62">
        <f>G16</f>
        <v>0</v>
      </c>
      <c r="H23" s="62">
        <f t="shared" si="14"/>
        <v>0</v>
      </c>
      <c r="I23" s="62">
        <f>I16</f>
        <v>0</v>
      </c>
      <c r="J23" s="62">
        <f>J16</f>
        <v>0</v>
      </c>
      <c r="K23" s="62">
        <f t="shared" si="15"/>
        <v>0</v>
      </c>
      <c r="L23" s="62">
        <f>L16</f>
        <v>0</v>
      </c>
      <c r="M23" s="62">
        <f>M16</f>
        <v>0</v>
      </c>
      <c r="N23" s="62">
        <f t="shared" si="16"/>
        <v>0</v>
      </c>
      <c r="O23" s="62">
        <f>O16</f>
        <v>0</v>
      </c>
      <c r="P23" s="62">
        <f>P16</f>
        <v>0</v>
      </c>
      <c r="Q23" s="62">
        <f t="shared" si="17"/>
        <v>0</v>
      </c>
      <c r="R23" s="62">
        <f>R16</f>
        <v>0</v>
      </c>
      <c r="S23" s="62">
        <f>S16</f>
        <v>0</v>
      </c>
      <c r="T23" s="62">
        <f t="shared" si="18"/>
        <v>0</v>
      </c>
      <c r="U23" s="62">
        <f>U16</f>
        <v>0</v>
      </c>
      <c r="V23" s="62">
        <f>V16</f>
        <v>0</v>
      </c>
      <c r="W23" s="62">
        <f t="shared" si="24"/>
        <v>0</v>
      </c>
      <c r="X23" s="62">
        <f>X16</f>
        <v>0</v>
      </c>
      <c r="Y23" s="62">
        <f>Y16</f>
        <v>0</v>
      </c>
      <c r="Z23" s="62">
        <f t="shared" si="19"/>
        <v>0</v>
      </c>
      <c r="AA23" s="62">
        <f>AA16</f>
        <v>0</v>
      </c>
      <c r="AB23" s="62">
        <f>AB16</f>
        <v>0</v>
      </c>
      <c r="AC23" s="62">
        <f t="shared" si="20"/>
        <v>0</v>
      </c>
      <c r="AD23" s="62">
        <f>AD16</f>
        <v>0</v>
      </c>
      <c r="AE23" s="62">
        <f>AE16</f>
        <v>0</v>
      </c>
      <c r="AF23" s="62">
        <f t="shared" si="21"/>
        <v>0</v>
      </c>
      <c r="AG23" s="62">
        <f>AG16</f>
        <v>0</v>
      </c>
      <c r="AH23" s="62">
        <f>AH16</f>
        <v>0</v>
      </c>
      <c r="AI23" s="62">
        <f t="shared" si="22"/>
        <v>0</v>
      </c>
      <c r="AJ23" s="62">
        <f>AJ16</f>
        <v>0</v>
      </c>
      <c r="AK23" s="62">
        <f>AK16</f>
        <v>0</v>
      </c>
      <c r="AL23" s="62">
        <f t="shared" si="23"/>
        <v>0</v>
      </c>
      <c r="AN23" s="62">
        <f>AN16</f>
        <v>0</v>
      </c>
    </row>
    <row r="24" spans="1:40" s="31" customFormat="1" ht="15" customHeight="1" outlineLevel="1" thickBot="1">
      <c r="A24" s="71"/>
      <c r="B24" s="37" t="s">
        <v>79</v>
      </c>
      <c r="C24" s="64">
        <f>SUMIF($A$4:$A$18,"-",C$4:C$19)</f>
        <v>0</v>
      </c>
      <c r="D24" s="64">
        <f>SUMIF($A$4:$A$18,"-",D$4:D$19)</f>
        <v>0</v>
      </c>
      <c r="E24" s="64">
        <f t="shared" si="13"/>
        <v>0</v>
      </c>
      <c r="F24" s="64">
        <f>SUMIF($A$4:$A$18,"-",F$4:F$19)</f>
        <v>0</v>
      </c>
      <c r="G24" s="64">
        <f>SUMIF($A$4:$A$18,"-",G$4:G$19)</f>
        <v>0</v>
      </c>
      <c r="H24" s="64">
        <f t="shared" si="14"/>
        <v>0</v>
      </c>
      <c r="I24" s="64">
        <f>SUMIF($A$4:$A$18,"-",I$4:I$19)</f>
        <v>0</v>
      </c>
      <c r="J24" s="64">
        <f>SUMIF($A$4:$A$18,"-",J$4:J$19)</f>
        <v>0</v>
      </c>
      <c r="K24" s="64">
        <f t="shared" si="15"/>
        <v>0</v>
      </c>
      <c r="L24" s="64">
        <f>SUMIF($A$4:$A$18,"-",L$4:L$19)</f>
        <v>0</v>
      </c>
      <c r="M24" s="64">
        <f>SUMIF($A$4:$A$18,"-",M$4:M$19)</f>
        <v>0</v>
      </c>
      <c r="N24" s="64">
        <f t="shared" si="16"/>
        <v>0</v>
      </c>
      <c r="O24" s="64">
        <f>SUMIF($A$4:$A$18,"-",O$4:O$19)</f>
        <v>0</v>
      </c>
      <c r="P24" s="64">
        <f>SUMIF($A$4:$A$18,"-",P$4:P$19)</f>
        <v>0</v>
      </c>
      <c r="Q24" s="64">
        <f t="shared" si="17"/>
        <v>0</v>
      </c>
      <c r="R24" s="64">
        <f>SUMIF($A$4:$A$18,"-",R$4:R$19)</f>
        <v>0</v>
      </c>
      <c r="S24" s="64">
        <f>SUMIF($A$4:$A$18,"-",S$4:S$19)</f>
        <v>0</v>
      </c>
      <c r="T24" s="64">
        <f t="shared" si="18"/>
        <v>0</v>
      </c>
      <c r="U24" s="64">
        <f>SUMIF($A$4:$A$18,"-",U$4:U$19)</f>
        <v>0</v>
      </c>
      <c r="V24" s="64">
        <f>SUMIF($A$4:$A$18,"-",V$4:V$19)</f>
        <v>0</v>
      </c>
      <c r="W24" s="64">
        <f t="shared" si="24"/>
        <v>0</v>
      </c>
      <c r="X24" s="64">
        <f>SUMIF($A$4:$A$18,"-",X$4:X$19)</f>
        <v>0</v>
      </c>
      <c r="Y24" s="64">
        <f>SUMIF($A$4:$A$18,"-",Y$4:Y$19)</f>
        <v>0</v>
      </c>
      <c r="Z24" s="64">
        <f t="shared" si="19"/>
        <v>0</v>
      </c>
      <c r="AA24" s="64">
        <f>SUMIF($A$4:$A$18,"-",AA$4:AA$19)</f>
        <v>0</v>
      </c>
      <c r="AB24" s="64">
        <f>SUMIF($A$4:$A$18,"-",AB$4:AB$19)</f>
        <v>0</v>
      </c>
      <c r="AC24" s="64">
        <f t="shared" si="20"/>
        <v>0</v>
      </c>
      <c r="AD24" s="64">
        <f>SUMIF($A$4:$A$18,"-",AD$4:AD$19)</f>
        <v>0</v>
      </c>
      <c r="AE24" s="64">
        <f>SUMIF($A$4:$A$18,"-",AE$4:AE$19)</f>
        <v>0</v>
      </c>
      <c r="AF24" s="64">
        <f t="shared" si="21"/>
        <v>0</v>
      </c>
      <c r="AG24" s="64">
        <f>SUMIF($A$4:$A$18,"-",AG$4:AG$19)</f>
        <v>0</v>
      </c>
      <c r="AH24" s="64">
        <f>SUMIF($A$4:$A$18,"-",AH$4:AH$19)</f>
        <v>0</v>
      </c>
      <c r="AI24" s="64">
        <f t="shared" si="22"/>
        <v>0</v>
      </c>
      <c r="AJ24" s="64">
        <f>SUMIF($A$4:$A$18,"-",AJ$4:AJ$19)</f>
        <v>0</v>
      </c>
      <c r="AK24" s="64">
        <f>SUMIF($A$4:$A$18,"-",AK$4:AK$19)</f>
        <v>0</v>
      </c>
      <c r="AL24" s="64">
        <f t="shared" si="23"/>
        <v>0</v>
      </c>
      <c r="AN24" s="64">
        <f>SUMIF($A$4:$A$18,"-",AN$4:AN$19)</f>
        <v>0</v>
      </c>
    </row>
    <row r="25" spans="1:40" s="34" customFormat="1" ht="29.25" customHeight="1" thickBot="1">
      <c r="A25" s="67"/>
      <c r="B25" s="39" t="s">
        <v>80</v>
      </c>
      <c r="C25" s="60">
        <f>C3+C19</f>
        <v>1500</v>
      </c>
      <c r="D25" s="60">
        <f>D3+D19</f>
        <v>900</v>
      </c>
      <c r="E25" s="60">
        <f t="shared" si="13"/>
        <v>2400</v>
      </c>
      <c r="F25" s="60">
        <f>F3+F19</f>
        <v>1500</v>
      </c>
      <c r="G25" s="60">
        <f>G3+G19</f>
        <v>900</v>
      </c>
      <c r="H25" s="60">
        <f t="shared" si="14"/>
        <v>2400</v>
      </c>
      <c r="I25" s="60">
        <f>I3+I19</f>
        <v>1500</v>
      </c>
      <c r="J25" s="60">
        <f>J3+J19</f>
        <v>900</v>
      </c>
      <c r="K25" s="60">
        <f t="shared" si="15"/>
        <v>2400</v>
      </c>
      <c r="L25" s="60">
        <f>L3+L19</f>
        <v>1500</v>
      </c>
      <c r="M25" s="60">
        <f>M3+M19</f>
        <v>900</v>
      </c>
      <c r="N25" s="60">
        <f t="shared" si="16"/>
        <v>2400</v>
      </c>
      <c r="O25" s="60">
        <f>O3+O19</f>
        <v>1500</v>
      </c>
      <c r="P25" s="60">
        <f>P3+P19</f>
        <v>900</v>
      </c>
      <c r="Q25" s="60">
        <f t="shared" si="17"/>
        <v>2400</v>
      </c>
      <c r="R25" s="60">
        <f>R3+R19</f>
        <v>1500</v>
      </c>
      <c r="S25" s="60">
        <f>S3+S19</f>
        <v>900</v>
      </c>
      <c r="T25" s="60">
        <f t="shared" si="18"/>
        <v>2400</v>
      </c>
      <c r="U25" s="60">
        <f>U3+U19</f>
        <v>1500</v>
      </c>
      <c r="V25" s="60">
        <f>V3+V19</f>
        <v>900</v>
      </c>
      <c r="W25" s="60">
        <f t="shared" si="24"/>
        <v>2400</v>
      </c>
      <c r="X25" s="60">
        <f>X3+X19</f>
        <v>1500</v>
      </c>
      <c r="Y25" s="60">
        <f>Y3+Y19</f>
        <v>900</v>
      </c>
      <c r="Z25" s="60">
        <f t="shared" si="19"/>
        <v>2400</v>
      </c>
      <c r="AA25" s="60">
        <f>AA3+AA19</f>
        <v>1500</v>
      </c>
      <c r="AB25" s="60">
        <f>AB3+AB19</f>
        <v>900</v>
      </c>
      <c r="AC25" s="60">
        <f t="shared" si="20"/>
        <v>2400</v>
      </c>
      <c r="AD25" s="60">
        <f>AD3+AD19</f>
        <v>1500</v>
      </c>
      <c r="AE25" s="60">
        <f>AE3+AE19</f>
        <v>900</v>
      </c>
      <c r="AF25" s="60">
        <f t="shared" si="21"/>
        <v>2400</v>
      </c>
      <c r="AG25" s="60">
        <f>AG3+AG19</f>
        <v>1500</v>
      </c>
      <c r="AH25" s="60">
        <f>AH3+AH19</f>
        <v>900</v>
      </c>
      <c r="AI25" s="60">
        <f t="shared" si="22"/>
        <v>2400</v>
      </c>
      <c r="AJ25" s="60">
        <f>AJ3+AJ19</f>
        <v>1500</v>
      </c>
      <c r="AK25" s="60">
        <f>AK3+AK19</f>
        <v>900</v>
      </c>
      <c r="AL25" s="60">
        <f t="shared" si="23"/>
        <v>2400</v>
      </c>
      <c r="AN25" s="60">
        <f>AN3+AN19</f>
        <v>2400</v>
      </c>
    </row>
    <row r="33" spans="1:40" ht="15">
      <c r="A33" s="26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</row>
  </sheetData>
  <sheetProtection/>
  <conditionalFormatting sqref="AN3:AN25 C3:AL25">
    <cfRule type="cellIs" priority="2" dxfId="0" operator="equal" stopIfTrue="1">
      <formula>0</formula>
    </cfRule>
  </conditionalFormatting>
  <conditionalFormatting sqref="B24 B19:B20 B4 B15 B12 AN33 C33:AL33">
    <cfRule type="cellIs" priority="1" dxfId="1" operator="equal" stopIfTrue="1">
      <formula>0</formula>
    </cfRule>
  </conditionalFormatting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portrait" paperSize="9" scale="50" r:id="rId1"/>
  <headerFooter alignWithMargins="0">
    <oddHeader>&amp;C&amp;"Arial Cyr,полужирный"ЗАО "Русздравпроект"</oddHeader>
    <oddFooter>&amp;C&amp;F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workbookViewId="0" topLeftCell="A1">
      <pane xSplit="4" ySplit="4" topLeftCell="F5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G2" sqref="G2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144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'CF-1109'!C3</f>
        <v>1500</v>
      </c>
      <c r="D2" s="97">
        <f>'CF-1109'!D3</f>
        <v>900</v>
      </c>
      <c r="E2" s="54">
        <f>C2+D2</f>
        <v>2400</v>
      </c>
      <c r="F2" s="123"/>
      <c r="G2" s="88">
        <f>'CF-1109'!G3</f>
        <v>900</v>
      </c>
      <c r="H2" s="97">
        <f>'CF-1109'!H3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4.2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58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5"/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7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45" customFormat="1" ht="19.5" customHeight="1" thickBot="1">
      <c r="B15" s="49" t="s">
        <v>93</v>
      </c>
      <c r="C15" s="88">
        <f>SUM(C16,C48,C56)</f>
        <v>0</v>
      </c>
      <c r="D15" s="97">
        <f>SUM(D16,D48,D56)</f>
        <v>0</v>
      </c>
      <c r="E15" s="54">
        <f t="shared" si="5"/>
        <v>0</v>
      </c>
      <c r="F15" s="146"/>
      <c r="G15" s="89">
        <f>SUM(G16:G46)/2</f>
        <v>0</v>
      </c>
      <c r="H15" s="98">
        <f>SUM(H16:H46)/2</f>
        <v>0</v>
      </c>
      <c r="I15" s="46">
        <f t="shared" si="7"/>
        <v>0</v>
      </c>
      <c r="J15" s="55"/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5" customFormat="1" ht="19.5" customHeight="1">
      <c r="B16" s="50" t="s">
        <v>97</v>
      </c>
      <c r="C16" s="89">
        <f>SUM(C17:C47)/2</f>
        <v>0</v>
      </c>
      <c r="D16" s="98">
        <f>SUM(D17:D47)/2</f>
        <v>0</v>
      </c>
      <c r="E16" s="46">
        <f t="shared" si="5"/>
        <v>0</v>
      </c>
      <c r="F16" s="146"/>
      <c r="G16" s="93"/>
      <c r="H16" s="102">
        <f>SUM(H17:H24)</f>
        <v>0</v>
      </c>
      <c r="I16" s="115">
        <f t="shared" si="7"/>
        <v>0</v>
      </c>
      <c r="J16" s="57"/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7" customFormat="1" ht="15" customHeight="1" outlineLevel="1">
      <c r="B17" s="52" t="s">
        <v>12</v>
      </c>
      <c r="C17" s="93"/>
      <c r="D17" s="102">
        <f>SUM(D18:D25)</f>
        <v>0</v>
      </c>
      <c r="E17" s="115">
        <f t="shared" si="5"/>
        <v>0</v>
      </c>
      <c r="F17" s="144"/>
      <c r="G17" s="93"/>
      <c r="H17" s="102"/>
      <c r="I17" s="115">
        <f t="shared" si="7"/>
        <v>0</v>
      </c>
      <c r="J17" s="56"/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13</v>
      </c>
      <c r="C18" s="93"/>
      <c r="D18" s="102"/>
      <c r="E18" s="115">
        <f t="shared" si="5"/>
        <v>0</v>
      </c>
      <c r="F18" s="146"/>
      <c r="G18" s="93"/>
      <c r="H18" s="102"/>
      <c r="I18" s="115">
        <f t="shared" si="7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14</v>
      </c>
      <c r="C19" s="93"/>
      <c r="D19" s="102"/>
      <c r="E19" s="115">
        <f t="shared" si="5"/>
        <v>0</v>
      </c>
      <c r="F19" s="146"/>
      <c r="G19" s="93"/>
      <c r="H19" s="102"/>
      <c r="I19" s="115">
        <f t="shared" si="7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15</v>
      </c>
      <c r="C20" s="93"/>
      <c r="D20" s="102"/>
      <c r="E20" s="115">
        <f t="shared" si="5"/>
        <v>0</v>
      </c>
      <c r="F20" s="144"/>
      <c r="G20" s="93"/>
      <c r="H20" s="102"/>
      <c r="I20" s="115">
        <f t="shared" si="7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16</v>
      </c>
      <c r="C21" s="93"/>
      <c r="D21" s="102"/>
      <c r="E21" s="115">
        <f t="shared" si="5"/>
        <v>0</v>
      </c>
      <c r="F21" s="146"/>
      <c r="G21" s="93"/>
      <c r="H21" s="102"/>
      <c r="I21" s="115">
        <f t="shared" si="7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17</v>
      </c>
      <c r="C22" s="93"/>
      <c r="D22" s="102"/>
      <c r="E22" s="115">
        <f t="shared" si="5"/>
        <v>0</v>
      </c>
      <c r="F22" s="146"/>
      <c r="G22" s="93"/>
      <c r="H22" s="102"/>
      <c r="I22" s="115">
        <f t="shared" si="7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18</v>
      </c>
      <c r="C23" s="93"/>
      <c r="D23" s="102"/>
      <c r="E23" s="115">
        <f t="shared" si="5"/>
        <v>0</v>
      </c>
      <c r="F23" s="146"/>
      <c r="G23" s="93"/>
      <c r="H23" s="102"/>
      <c r="I23" s="113">
        <f t="shared" si="7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19</v>
      </c>
      <c r="C24" s="93"/>
      <c r="D24" s="102"/>
      <c r="E24" s="113">
        <f t="shared" si="5"/>
        <v>0</v>
      </c>
      <c r="F24" s="146"/>
      <c r="G24" s="93"/>
      <c r="H24" s="102"/>
      <c r="I24" s="115">
        <f t="shared" si="7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6" customFormat="1" ht="12" customHeight="1" outlineLevel="2">
      <c r="B25" s="59" t="s">
        <v>20</v>
      </c>
      <c r="C25" s="93"/>
      <c r="D25" s="102"/>
      <c r="E25" s="115">
        <f t="shared" si="5"/>
        <v>0</v>
      </c>
      <c r="F25" s="146"/>
      <c r="G25" s="93">
        <f>SUM(G26:G32)</f>
        <v>0</v>
      </c>
      <c r="H25" s="102">
        <f>SUM(H26:H32)</f>
        <v>0</v>
      </c>
      <c r="I25" s="115">
        <f t="shared" si="7"/>
        <v>0</v>
      </c>
      <c r="J25" s="57"/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7" customFormat="1" ht="15" customHeight="1" outlineLevel="1">
      <c r="B26" s="52" t="s">
        <v>21</v>
      </c>
      <c r="C26" s="93">
        <f>SUM(C27:C33)</f>
        <v>0</v>
      </c>
      <c r="D26" s="102">
        <f>SUM(D27:D33)</f>
        <v>0</v>
      </c>
      <c r="E26" s="115">
        <f t="shared" si="5"/>
        <v>0</v>
      </c>
      <c r="F26"/>
      <c r="G26" s="93"/>
      <c r="H26" s="102"/>
      <c r="I26" s="115">
        <f t="shared" si="7"/>
        <v>0</v>
      </c>
      <c r="J26" s="56"/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8" t="s">
        <v>22</v>
      </c>
      <c r="C27" s="93"/>
      <c r="D27" s="102"/>
      <c r="E27" s="115">
        <f t="shared" si="5"/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23</v>
      </c>
      <c r="C28" s="93"/>
      <c r="D28" s="102"/>
      <c r="E28" s="115">
        <f>C28+D28</f>
        <v>0</v>
      </c>
      <c r="F28"/>
      <c r="G28" s="93"/>
      <c r="H28" s="102"/>
      <c r="I28" s="115">
        <f aca="true" t="shared" si="8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24</v>
      </c>
      <c r="C29" s="93"/>
      <c r="D29" s="102"/>
      <c r="E29" s="115">
        <f t="shared" si="5"/>
        <v>0</v>
      </c>
      <c r="F29"/>
      <c r="G29" s="93"/>
      <c r="H29" s="102"/>
      <c r="I29" s="115">
        <f t="shared" si="8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25</v>
      </c>
      <c r="C30" s="93"/>
      <c r="D30" s="102"/>
      <c r="E30" s="115">
        <f t="shared" si="5"/>
        <v>0</v>
      </c>
      <c r="F30"/>
      <c r="G30" s="93"/>
      <c r="H30" s="102"/>
      <c r="I30" s="115">
        <f t="shared" si="8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26</v>
      </c>
      <c r="C31" s="93"/>
      <c r="D31" s="102"/>
      <c r="E31" s="115">
        <f t="shared" si="5"/>
        <v>0</v>
      </c>
      <c r="F31"/>
      <c r="G31" s="93"/>
      <c r="H31" s="102"/>
      <c r="I31" s="115">
        <f t="shared" si="8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27</v>
      </c>
      <c r="C32" s="93"/>
      <c r="D32" s="102"/>
      <c r="E32" s="115">
        <f t="shared" si="5"/>
        <v>0</v>
      </c>
      <c r="F32"/>
      <c r="G32" s="93"/>
      <c r="H32" s="102"/>
      <c r="I32" s="115">
        <f t="shared" si="8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6" customFormat="1" ht="12" customHeight="1" outlineLevel="2">
      <c r="B33" s="59" t="s">
        <v>28</v>
      </c>
      <c r="C33" s="93"/>
      <c r="D33" s="102"/>
      <c r="E33" s="115">
        <f t="shared" si="5"/>
        <v>0</v>
      </c>
      <c r="F33"/>
      <c r="G33" s="93">
        <f>SUM(G34:G40)</f>
        <v>0</v>
      </c>
      <c r="H33" s="102">
        <f>SUM(H34:H40)</f>
        <v>0</v>
      </c>
      <c r="I33" s="115">
        <f t="shared" si="8"/>
        <v>0</v>
      </c>
      <c r="J33" s="57"/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7" customFormat="1" ht="15" customHeight="1" outlineLevel="1">
      <c r="B34" s="52" t="s">
        <v>29</v>
      </c>
      <c r="C34" s="93">
        <f>SUM(C35:C41)</f>
        <v>0</v>
      </c>
      <c r="D34" s="102">
        <f>SUM(D35:D41)</f>
        <v>0</v>
      </c>
      <c r="E34" s="115">
        <f t="shared" si="5"/>
        <v>0</v>
      </c>
      <c r="F34"/>
      <c r="G34" s="93">
        <v>0</v>
      </c>
      <c r="H34" s="102"/>
      <c r="I34" s="115">
        <f t="shared" si="8"/>
        <v>0</v>
      </c>
      <c r="J34" s="56"/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137</v>
      </c>
      <c r="C35" s="93">
        <v>0</v>
      </c>
      <c r="D35" s="102"/>
      <c r="E35" s="115">
        <f t="shared" si="5"/>
        <v>0</v>
      </c>
      <c r="F35"/>
      <c r="G35" s="93"/>
      <c r="H35" s="102"/>
      <c r="I35" s="115">
        <f t="shared" si="8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138</v>
      </c>
      <c r="C36" s="93"/>
      <c r="D36" s="102"/>
      <c r="E36" s="115">
        <f t="shared" si="5"/>
        <v>0</v>
      </c>
      <c r="F36"/>
      <c r="G36" s="93">
        <f>(G34)*0.13</f>
        <v>0</v>
      </c>
      <c r="H36" s="102"/>
      <c r="I36" s="115">
        <f t="shared" si="8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32</v>
      </c>
      <c r="C37" s="93">
        <f>(C35)*0.13</f>
        <v>0</v>
      </c>
      <c r="D37" s="102"/>
      <c r="E37" s="115">
        <f t="shared" si="5"/>
        <v>0</v>
      </c>
      <c r="F37"/>
      <c r="G37" s="93">
        <f>(G34)*0.26+G34*0.015</f>
        <v>0</v>
      </c>
      <c r="H37" s="102"/>
      <c r="I37" s="115">
        <f t="shared" si="8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146</v>
      </c>
      <c r="C38" s="93">
        <f>(C35)*0.26+C35*0.015</f>
        <v>0</v>
      </c>
      <c r="D38" s="102"/>
      <c r="E38" s="115">
        <f t="shared" si="5"/>
        <v>0</v>
      </c>
      <c r="F38"/>
      <c r="G38" s="93"/>
      <c r="H38" s="102"/>
      <c r="I38" s="115">
        <f t="shared" si="8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34</v>
      </c>
      <c r="C39" s="93"/>
      <c r="D39" s="102"/>
      <c r="E39" s="115">
        <f t="shared" si="5"/>
        <v>0</v>
      </c>
      <c r="F39"/>
      <c r="G39" s="93"/>
      <c r="H39" s="102"/>
      <c r="I39" s="115">
        <f t="shared" si="8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35</v>
      </c>
      <c r="C40" s="93"/>
      <c r="D40" s="102"/>
      <c r="E40" s="115">
        <f t="shared" si="5"/>
        <v>0</v>
      </c>
      <c r="F40"/>
      <c r="G40" s="93"/>
      <c r="H40" s="102"/>
      <c r="I40" s="115">
        <f t="shared" si="8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6" customFormat="1" ht="12" customHeight="1" outlineLevel="2">
      <c r="B41" s="59" t="s">
        <v>36</v>
      </c>
      <c r="C41" s="93"/>
      <c r="D41" s="102"/>
      <c r="E41" s="115">
        <f t="shared" si="5"/>
        <v>0</v>
      </c>
      <c r="F41"/>
      <c r="G41" s="92">
        <f>SUM(G42:G46)</f>
        <v>0</v>
      </c>
      <c r="H41" s="101">
        <f>SUM(H42:H46)</f>
        <v>0</v>
      </c>
      <c r="I41" s="47">
        <f t="shared" si="8"/>
        <v>0</v>
      </c>
      <c r="J41" s="57"/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7" customFormat="1" ht="15" customHeight="1" outlineLevel="1">
      <c r="B42" s="52" t="s">
        <v>37</v>
      </c>
      <c r="C42" s="92">
        <f>SUM(C43:C47)</f>
        <v>0</v>
      </c>
      <c r="D42" s="101">
        <f>SUM(D43:D47)</f>
        <v>0</v>
      </c>
      <c r="E42" s="47">
        <f t="shared" si="5"/>
        <v>0</v>
      </c>
      <c r="F42"/>
      <c r="G42" s="90">
        <v>0</v>
      </c>
      <c r="H42" s="99">
        <v>0</v>
      </c>
      <c r="I42" s="113">
        <f t="shared" si="8"/>
        <v>0</v>
      </c>
      <c r="J42" s="56"/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8" t="s">
        <v>38</v>
      </c>
      <c r="C43" s="90">
        <v>0</v>
      </c>
      <c r="D43" s="99">
        <v>0</v>
      </c>
      <c r="E43" s="113">
        <f t="shared" si="5"/>
        <v>0</v>
      </c>
      <c r="F43"/>
      <c r="G43" s="93">
        <v>0</v>
      </c>
      <c r="H43" s="102">
        <v>0</v>
      </c>
      <c r="I43" s="115">
        <f t="shared" si="8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39</v>
      </c>
      <c r="C44" s="93">
        <v>0</v>
      </c>
      <c r="D44" s="102">
        <v>0</v>
      </c>
      <c r="E44" s="115">
        <f t="shared" si="5"/>
        <v>0</v>
      </c>
      <c r="F44"/>
      <c r="G44" s="93">
        <v>0</v>
      </c>
      <c r="H44" s="102">
        <v>0</v>
      </c>
      <c r="I44" s="115">
        <f t="shared" si="8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40</v>
      </c>
      <c r="C45" s="93">
        <v>0</v>
      </c>
      <c r="D45" s="102">
        <v>0</v>
      </c>
      <c r="E45" s="115">
        <f t="shared" si="5"/>
        <v>0</v>
      </c>
      <c r="F45"/>
      <c r="G45" s="93">
        <v>0</v>
      </c>
      <c r="H45" s="102">
        <v>0</v>
      </c>
      <c r="I45" s="115">
        <f t="shared" si="8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41</v>
      </c>
      <c r="C46" s="93">
        <v>0</v>
      </c>
      <c r="D46" s="102">
        <v>0</v>
      </c>
      <c r="E46" s="115">
        <f t="shared" si="5"/>
        <v>0</v>
      </c>
      <c r="F46"/>
      <c r="G46" s="93">
        <v>0</v>
      </c>
      <c r="H46" s="102">
        <v>0</v>
      </c>
      <c r="I46" s="115">
        <f t="shared" si="8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6" customFormat="1" ht="12" customHeight="1" outlineLevel="2">
      <c r="B47" s="59" t="s">
        <v>42</v>
      </c>
      <c r="C47" s="93">
        <v>0</v>
      </c>
      <c r="D47" s="102">
        <v>0</v>
      </c>
      <c r="E47" s="115">
        <f t="shared" si="5"/>
        <v>0</v>
      </c>
      <c r="F47"/>
      <c r="G47" s="89">
        <f>SUM(G48:G54)</f>
        <v>0</v>
      </c>
      <c r="H47" s="98">
        <f>SUM(H48:H54)</f>
        <v>0</v>
      </c>
      <c r="I47" s="46">
        <f t="shared" si="8"/>
        <v>0</v>
      </c>
      <c r="J47" s="55"/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5" customFormat="1" ht="19.5" customHeight="1">
      <c r="B48" s="50" t="s">
        <v>96</v>
      </c>
      <c r="C48" s="89">
        <f>SUM(C49:C55)</f>
        <v>0</v>
      </c>
      <c r="D48" s="98">
        <f>SUM(D49:D55)</f>
        <v>0</v>
      </c>
      <c r="E48" s="46">
        <f t="shared" si="5"/>
        <v>0</v>
      </c>
      <c r="F48" s="144"/>
      <c r="G48" s="90"/>
      <c r="H48" s="99"/>
      <c r="I48" s="113">
        <f t="shared" si="8"/>
        <v>0</v>
      </c>
      <c r="J48" s="56"/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8" t="s">
        <v>87</v>
      </c>
      <c r="C49" s="90"/>
      <c r="D49" s="99"/>
      <c r="E49" s="113">
        <f t="shared" si="5"/>
        <v>0</v>
      </c>
      <c r="F49" s="145"/>
      <c r="G49" s="93"/>
      <c r="H49" s="102"/>
      <c r="I49" s="115">
        <f t="shared" si="8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88</v>
      </c>
      <c r="C50" s="93"/>
      <c r="D50" s="102"/>
      <c r="E50" s="115">
        <f t="shared" si="5"/>
        <v>0</v>
      </c>
      <c r="F50" s="145"/>
      <c r="G50" s="93"/>
      <c r="H50" s="102"/>
      <c r="I50" s="115">
        <f t="shared" si="8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89</v>
      </c>
      <c r="C51" s="93"/>
      <c r="D51" s="102"/>
      <c r="E51" s="115">
        <f t="shared" si="5"/>
        <v>0</v>
      </c>
      <c r="F51" s="144"/>
      <c r="G51" s="93"/>
      <c r="H51" s="102"/>
      <c r="I51" s="115">
        <f t="shared" si="8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90</v>
      </c>
      <c r="C52" s="93"/>
      <c r="D52" s="102"/>
      <c r="E52" s="115">
        <f t="shared" si="5"/>
        <v>0</v>
      </c>
      <c r="F52" s="144"/>
      <c r="G52" s="93"/>
      <c r="H52" s="102"/>
      <c r="I52" s="115">
        <f t="shared" si="8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91</v>
      </c>
      <c r="C53" s="93"/>
      <c r="D53" s="102"/>
      <c r="E53" s="115">
        <f t="shared" si="5"/>
        <v>0</v>
      </c>
      <c r="G53" s="93"/>
      <c r="H53" s="102"/>
      <c r="I53" s="115">
        <f t="shared" si="8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3</v>
      </c>
      <c r="C54" s="93"/>
      <c r="D54" s="102"/>
      <c r="E54" s="115">
        <f t="shared" si="5"/>
        <v>0</v>
      </c>
      <c r="F54" s="146"/>
      <c r="G54" s="93">
        <v>0</v>
      </c>
      <c r="H54" s="102">
        <v>0</v>
      </c>
      <c r="I54" s="115">
        <f t="shared" si="8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6" customFormat="1" ht="12" customHeight="1" outlineLevel="1">
      <c r="B55" s="59" t="s">
        <v>92</v>
      </c>
      <c r="C55" s="93">
        <v>0</v>
      </c>
      <c r="D55" s="102">
        <v>0</v>
      </c>
      <c r="E55" s="115">
        <f t="shared" si="5"/>
        <v>0</v>
      </c>
      <c r="F55" s="146"/>
      <c r="G55" s="89">
        <f>SUM(G56:G57)</f>
        <v>0</v>
      </c>
      <c r="H55" s="98">
        <f>SUM(H56:H57)</f>
        <v>0</v>
      </c>
      <c r="I55" s="46">
        <f t="shared" si="8"/>
        <v>0</v>
      </c>
      <c r="J55" s="55"/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5" customFormat="1" ht="19.5" customHeight="1">
      <c r="B56" s="50" t="s">
        <v>95</v>
      </c>
      <c r="C56" s="89">
        <f>SUM(C57:C58)</f>
        <v>0</v>
      </c>
      <c r="D56" s="98">
        <f>SUM(D57:D58)</f>
        <v>0</v>
      </c>
      <c r="E56" s="46">
        <f t="shared" si="5"/>
        <v>0</v>
      </c>
      <c r="F56" s="146"/>
      <c r="G56" s="90">
        <v>0</v>
      </c>
      <c r="H56" s="99">
        <v>0</v>
      </c>
      <c r="I56" s="113">
        <f t="shared" si="8"/>
        <v>0</v>
      </c>
      <c r="J56" s="56"/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8" t="s">
        <v>94</v>
      </c>
      <c r="C57" s="90">
        <v>0</v>
      </c>
      <c r="D57" s="99">
        <v>0</v>
      </c>
      <c r="E57" s="113">
        <f t="shared" si="5"/>
        <v>0</v>
      </c>
      <c r="F57" s="146"/>
      <c r="G57" s="93">
        <v>0</v>
      </c>
      <c r="H57" s="102">
        <v>0</v>
      </c>
      <c r="I57" s="115">
        <f t="shared" si="8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2:16" s="56" customFormat="1" ht="12" customHeight="1" outlineLevel="1">
      <c r="B58" s="59" t="s">
        <v>100</v>
      </c>
      <c r="C58" s="93">
        <v>0</v>
      </c>
      <c r="D58" s="102">
        <v>0</v>
      </c>
      <c r="E58" s="115">
        <f t="shared" si="5"/>
        <v>0</v>
      </c>
      <c r="F58" s="146"/>
      <c r="G58" s="87"/>
      <c r="H58" s="96"/>
      <c r="I58" s="112"/>
      <c r="J58" s="44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0.3" right="0.1968503937007874" top="0.5905511811023623" bottom="0.5905511811023623" header="0.13" footer="0.1968503937007874"/>
  <pageSetup fitToHeight="1" fitToWidth="1" horizontalDpi="600" verticalDpi="600" orientation="portrait" paperSize="9" scale="7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P33"/>
  <sheetViews>
    <sheetView showGridLines="0" zoomScale="80" zoomScaleNormal="80" workbookViewId="0" topLeftCell="A1">
      <pane xSplit="2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9" sqref="A9"/>
    </sheetView>
  </sheetViews>
  <sheetFormatPr defaultColWidth="9.00390625" defaultRowHeight="12.75" outlineLevelRow="2" outlineLevelCol="2"/>
  <cols>
    <col min="1" max="1" width="3.00390625" style="29" customWidth="1"/>
    <col min="2" max="2" width="43.875" style="25" customWidth="1"/>
    <col min="3" max="3" width="17.125" style="33" hidden="1" customWidth="1" outlineLevel="2"/>
    <col min="4" max="4" width="16.50390625" style="33" hidden="1" customWidth="1" outlineLevel="2"/>
    <col min="5" max="5" width="17.375" style="33" customWidth="1" outlineLevel="1" collapsed="1"/>
    <col min="6" max="6" width="17.125" style="33" hidden="1" customWidth="1" outlineLevel="2"/>
    <col min="7" max="7" width="16.50390625" style="33" hidden="1" customWidth="1" outlineLevel="2"/>
    <col min="8" max="8" width="17.375" style="33" customWidth="1" outlineLevel="1" collapsed="1"/>
    <col min="9" max="9" width="17.125" style="33" hidden="1" customWidth="1" outlineLevel="2"/>
    <col min="10" max="10" width="16.50390625" style="33" hidden="1" customWidth="1" outlineLevel="2"/>
    <col min="11" max="11" width="17.375" style="33" customWidth="1" outlineLevel="1" collapsed="1"/>
    <col min="12" max="12" width="17.125" style="33" hidden="1" customWidth="1" outlineLevel="2"/>
    <col min="13" max="13" width="16.50390625" style="33" hidden="1" customWidth="1" outlineLevel="2"/>
    <col min="14" max="14" width="17.375" style="33" customWidth="1" outlineLevel="1" collapsed="1"/>
    <col min="15" max="15" width="17.125" style="33" hidden="1" customWidth="1" outlineLevel="2"/>
    <col min="16" max="16" width="16.50390625" style="33" hidden="1" customWidth="1" outlineLevel="2"/>
    <col min="17" max="17" width="17.375" style="33" customWidth="1" outlineLevel="1" collapsed="1"/>
    <col min="18" max="18" width="17.125" style="33" hidden="1" customWidth="1" outlineLevel="2"/>
    <col min="19" max="19" width="16.50390625" style="33" hidden="1" customWidth="1" outlineLevel="2"/>
    <col min="20" max="20" width="17.375" style="33" customWidth="1" outlineLevel="1" collapsed="1"/>
    <col min="21" max="21" width="17.125" style="33" hidden="1" customWidth="1" outlineLevel="2"/>
    <col min="22" max="22" width="16.50390625" style="33" hidden="1" customWidth="1" outlineLevel="2"/>
    <col min="23" max="23" width="17.375" style="33" customWidth="1" outlineLevel="1" collapsed="1"/>
    <col min="24" max="24" width="17.125" style="33" hidden="1" customWidth="1" outlineLevel="2"/>
    <col min="25" max="25" width="16.50390625" style="33" hidden="1" customWidth="1" outlineLevel="2"/>
    <col min="26" max="26" width="17.375" style="33" customWidth="1" outlineLevel="1" collapsed="1"/>
    <col min="27" max="27" width="17.125" style="33" hidden="1" customWidth="1" outlineLevel="2"/>
    <col min="28" max="28" width="16.50390625" style="33" hidden="1" customWidth="1" outlineLevel="2"/>
    <col min="29" max="29" width="17.375" style="33" customWidth="1" outlineLevel="1" collapsed="1"/>
    <col min="30" max="30" width="17.125" style="33" hidden="1" customWidth="1" outlineLevel="2"/>
    <col min="31" max="31" width="16.50390625" style="33" hidden="1" customWidth="1" outlineLevel="2"/>
    <col min="32" max="32" width="17.375" style="33" customWidth="1" outlineLevel="1" collapsed="1"/>
    <col min="33" max="33" width="17.125" style="33" hidden="1" customWidth="1" outlineLevel="2"/>
    <col min="34" max="34" width="16.50390625" style="33" hidden="1" customWidth="1" outlineLevel="2"/>
    <col min="35" max="35" width="17.375" style="33" customWidth="1" outlineLevel="1" collapsed="1"/>
    <col min="36" max="36" width="17.125" style="33" hidden="1" customWidth="1" outlineLevel="2"/>
    <col min="37" max="37" width="16.50390625" style="33" hidden="1" customWidth="1" outlineLevel="2"/>
    <col min="38" max="38" width="17.375" style="33" customWidth="1" outlineLevel="1" collapsed="1"/>
    <col min="39" max="39" width="9.125" style="25" customWidth="1"/>
    <col min="40" max="40" width="17.375" style="33" customWidth="1" collapsed="1"/>
    <col min="41" max="41" width="13.125" style="25" customWidth="1"/>
    <col min="42" max="42" width="10.50390625" style="25" customWidth="1"/>
    <col min="43" max="16384" width="9.125" style="25" customWidth="1"/>
  </cols>
  <sheetData>
    <row r="1" spans="1:40" s="19" customFormat="1" ht="30" customHeight="1" thickBot="1">
      <c r="A1" s="18" t="s">
        <v>67</v>
      </c>
      <c r="C1" s="117"/>
      <c r="D1" s="117"/>
      <c r="E1" s="116">
        <f>'ОПиУ план'!D1</f>
        <v>39844</v>
      </c>
      <c r="F1" s="117"/>
      <c r="G1" s="117"/>
      <c r="H1" s="116">
        <f>'ОПиУ план'!G1</f>
        <v>39872</v>
      </c>
      <c r="I1" s="117"/>
      <c r="J1" s="117"/>
      <c r="K1" s="116">
        <f>'ОПиУ план'!J1</f>
        <v>39903</v>
      </c>
      <c r="L1" s="117"/>
      <c r="M1" s="117"/>
      <c r="N1" s="116">
        <f>'ОПиУ план'!M1</f>
        <v>39933</v>
      </c>
      <c r="O1" s="117"/>
      <c r="P1" s="117"/>
      <c r="Q1" s="116">
        <f>'ОПиУ план'!P1</f>
        <v>39964</v>
      </c>
      <c r="R1" s="117"/>
      <c r="S1" s="117"/>
      <c r="T1" s="116">
        <f>'ОПиУ план'!S1</f>
        <v>39994</v>
      </c>
      <c r="U1" s="117"/>
      <c r="V1" s="117"/>
      <c r="W1" s="116">
        <f>'ОПиУ план'!V1</f>
        <v>40025</v>
      </c>
      <c r="X1" s="117"/>
      <c r="Y1" s="117"/>
      <c r="Z1" s="116">
        <f>'ОПиУ план'!Y1</f>
        <v>40056</v>
      </c>
      <c r="AA1" s="117"/>
      <c r="AB1" s="117"/>
      <c r="AC1" s="116">
        <f>'ОПиУ план'!AB1</f>
        <v>40086</v>
      </c>
      <c r="AD1" s="117"/>
      <c r="AE1" s="117"/>
      <c r="AF1" s="116">
        <f>'ОПиУ план'!AE1</f>
        <v>40117</v>
      </c>
      <c r="AG1" s="117"/>
      <c r="AH1" s="117"/>
      <c r="AI1" s="116">
        <f>'ОПиУ план'!AH1</f>
        <v>40147</v>
      </c>
      <c r="AJ1" s="117"/>
      <c r="AK1" s="117"/>
      <c r="AL1" s="116">
        <f>'ОПиУ план'!AK1</f>
        <v>40178</v>
      </c>
      <c r="AN1" s="148" t="str">
        <f>'ОПиУ план'!AO1</f>
        <v>всего 2009</v>
      </c>
    </row>
    <row r="2" spans="1:40" s="24" customFormat="1" ht="19.5" customHeight="1" thickBot="1">
      <c r="A2" s="66"/>
      <c r="B2" s="38" t="s">
        <v>72</v>
      </c>
      <c r="C2" s="65" t="s">
        <v>108</v>
      </c>
      <c r="D2" s="65" t="s">
        <v>106</v>
      </c>
      <c r="E2" s="65" t="s">
        <v>105</v>
      </c>
      <c r="F2" s="65" t="s">
        <v>108</v>
      </c>
      <c r="G2" s="65" t="s">
        <v>106</v>
      </c>
      <c r="H2" s="65" t="s">
        <v>105</v>
      </c>
      <c r="I2" s="65" t="s">
        <v>108</v>
      </c>
      <c r="J2" s="65" t="s">
        <v>106</v>
      </c>
      <c r="K2" s="65" t="s">
        <v>105</v>
      </c>
      <c r="L2" s="65" t="s">
        <v>108</v>
      </c>
      <c r="M2" s="65" t="s">
        <v>106</v>
      </c>
      <c r="N2" s="65" t="s">
        <v>105</v>
      </c>
      <c r="O2" s="65" t="s">
        <v>108</v>
      </c>
      <c r="P2" s="65" t="s">
        <v>106</v>
      </c>
      <c r="Q2" s="65" t="s">
        <v>105</v>
      </c>
      <c r="R2" s="65" t="s">
        <v>108</v>
      </c>
      <c r="S2" s="65" t="s">
        <v>106</v>
      </c>
      <c r="T2" s="65" t="s">
        <v>105</v>
      </c>
      <c r="U2" s="65" t="s">
        <v>108</v>
      </c>
      <c r="V2" s="65" t="s">
        <v>106</v>
      </c>
      <c r="W2" s="65" t="s">
        <v>105</v>
      </c>
      <c r="X2" s="65" t="s">
        <v>108</v>
      </c>
      <c r="Y2" s="65" t="s">
        <v>106</v>
      </c>
      <c r="Z2" s="65" t="s">
        <v>105</v>
      </c>
      <c r="AA2" s="65" t="s">
        <v>108</v>
      </c>
      <c r="AB2" s="65" t="s">
        <v>106</v>
      </c>
      <c r="AC2" s="65" t="s">
        <v>105</v>
      </c>
      <c r="AD2" s="65" t="s">
        <v>108</v>
      </c>
      <c r="AE2" s="65" t="s">
        <v>106</v>
      </c>
      <c r="AF2" s="65" t="s">
        <v>105</v>
      </c>
      <c r="AG2" s="65" t="s">
        <v>108</v>
      </c>
      <c r="AH2" s="65" t="s">
        <v>106</v>
      </c>
      <c r="AI2" s="65" t="s">
        <v>105</v>
      </c>
      <c r="AJ2" s="65" t="s">
        <v>108</v>
      </c>
      <c r="AK2" s="65" t="s">
        <v>106</v>
      </c>
      <c r="AL2" s="65" t="s">
        <v>105</v>
      </c>
      <c r="AN2" s="65" t="s">
        <v>105</v>
      </c>
    </row>
    <row r="3" spans="1:40" s="34" customFormat="1" ht="36" customHeight="1" thickBot="1">
      <c r="A3" s="67"/>
      <c r="B3" s="39" t="s">
        <v>117</v>
      </c>
      <c r="C3" s="60">
        <f>'CF-0109'!$G2</f>
        <v>500</v>
      </c>
      <c r="D3" s="60">
        <f>'CF-0109'!$H2</f>
        <v>400</v>
      </c>
      <c r="E3" s="60">
        <f aca="true" t="shared" si="0" ref="E3:E12">C3+D3</f>
        <v>900</v>
      </c>
      <c r="F3" s="60">
        <f>'CF-0209'!$G2</f>
        <v>900</v>
      </c>
      <c r="G3" s="60">
        <f>'CF-0209'!$H2</f>
        <v>700</v>
      </c>
      <c r="H3" s="60">
        <f aca="true" t="shared" si="1" ref="H3:H12">F3+G3</f>
        <v>1600</v>
      </c>
      <c r="I3" s="60">
        <f>'CF-0309'!$G2</f>
        <v>900</v>
      </c>
      <c r="J3" s="60">
        <f>'CF-0309'!$H2</f>
        <v>700</v>
      </c>
      <c r="K3" s="60">
        <f aca="true" t="shared" si="2" ref="K3:K12">I3+J3</f>
        <v>1600</v>
      </c>
      <c r="L3" s="60">
        <f>'CF-0409'!$G2</f>
        <v>900</v>
      </c>
      <c r="M3" s="60">
        <f>'CF-0409'!$H2</f>
        <v>700</v>
      </c>
      <c r="N3" s="60">
        <f aca="true" t="shared" si="3" ref="N3:N12">L3+M3</f>
        <v>1600</v>
      </c>
      <c r="O3" s="60">
        <f>'CF-0509'!$G2</f>
        <v>900</v>
      </c>
      <c r="P3" s="60">
        <f>'CF-0509'!$H2</f>
        <v>700</v>
      </c>
      <c r="Q3" s="60">
        <f aca="true" t="shared" si="4" ref="Q3:Q12">O3+P3</f>
        <v>1600</v>
      </c>
      <c r="R3" s="60">
        <f>'CF-0609'!$G2</f>
        <v>900</v>
      </c>
      <c r="S3" s="60">
        <f>'CF-0609'!$H2</f>
        <v>700</v>
      </c>
      <c r="T3" s="60">
        <f aca="true" t="shared" si="5" ref="T3:T12">R3+S3</f>
        <v>1600</v>
      </c>
      <c r="U3" s="60">
        <f>'CF-0709'!$G2</f>
        <v>900</v>
      </c>
      <c r="V3" s="60">
        <f>'CF-0709'!$H2</f>
        <v>700</v>
      </c>
      <c r="W3" s="60">
        <f>U3+V3</f>
        <v>1600</v>
      </c>
      <c r="X3" s="60">
        <f>'CF-0809'!$G2</f>
        <v>900</v>
      </c>
      <c r="Y3" s="60">
        <f>'CF-0809'!$H2</f>
        <v>700</v>
      </c>
      <c r="Z3" s="60">
        <f>X3+Y3</f>
        <v>1600</v>
      </c>
      <c r="AA3" s="60">
        <f>'CF-0909'!$G2</f>
        <v>900</v>
      </c>
      <c r="AB3" s="60">
        <f>'CF-0909'!$H2</f>
        <v>700</v>
      </c>
      <c r="AC3" s="60">
        <f>AA3+AB3</f>
        <v>1600</v>
      </c>
      <c r="AD3" s="60">
        <f>'CF-1009'!$G2</f>
        <v>900</v>
      </c>
      <c r="AE3" s="60">
        <f>'CF-1009'!$H2</f>
        <v>700</v>
      </c>
      <c r="AF3" s="60">
        <f aca="true" t="shared" si="6" ref="AF3:AF12">AD3+AE3</f>
        <v>1600</v>
      </c>
      <c r="AG3" s="60">
        <f>'CF-1109'!$G2</f>
        <v>900</v>
      </c>
      <c r="AH3" s="60">
        <f>'CF-1109'!$H2</f>
        <v>700</v>
      </c>
      <c r="AI3" s="60">
        <f aca="true" t="shared" si="7" ref="AI3:AI12">AG3+AH3</f>
        <v>1600</v>
      </c>
      <c r="AJ3" s="60">
        <f>'CF-1209'!$G2</f>
        <v>900</v>
      </c>
      <c r="AK3" s="60">
        <f>'CF-1209'!$H2</f>
        <v>700</v>
      </c>
      <c r="AL3" s="60">
        <f aca="true" t="shared" si="8" ref="AL3:AL12">AJ3+AK3</f>
        <v>1600</v>
      </c>
      <c r="AN3" s="60">
        <f>E3</f>
        <v>900</v>
      </c>
    </row>
    <row r="4" spans="1:40" s="30" customFormat="1" ht="15" customHeight="1" outlineLevel="1">
      <c r="A4" s="68" t="s">
        <v>8</v>
      </c>
      <c r="B4" s="36" t="s">
        <v>84</v>
      </c>
      <c r="C4" s="61">
        <f>C5+C6+C7-C8-C9-C10-C11</f>
        <v>400</v>
      </c>
      <c r="D4" s="61">
        <f>D5+D6+D7-D8-D9-D10-D11</f>
        <v>300</v>
      </c>
      <c r="E4" s="61">
        <f t="shared" si="0"/>
        <v>700</v>
      </c>
      <c r="F4" s="61">
        <f>F5+F6+F7-F8-F9-F10-F11</f>
        <v>0</v>
      </c>
      <c r="G4" s="61">
        <f>G5+G6+G7-G8-G9-G10-G11</f>
        <v>0</v>
      </c>
      <c r="H4" s="61">
        <f t="shared" si="1"/>
        <v>0</v>
      </c>
      <c r="I4" s="61">
        <f>I5+I6+I7-I8-I9-I10-I11</f>
        <v>0</v>
      </c>
      <c r="J4" s="61">
        <f>J5+J6+J7-J8-J9-J10-J11</f>
        <v>0</v>
      </c>
      <c r="K4" s="61">
        <f t="shared" si="2"/>
        <v>0</v>
      </c>
      <c r="L4" s="61">
        <f>L5+L6+L7-L8-L9-L10-L11</f>
        <v>0</v>
      </c>
      <c r="M4" s="61">
        <f>M5+M6+M7-M8-M9-M10-M11</f>
        <v>0</v>
      </c>
      <c r="N4" s="61">
        <f t="shared" si="3"/>
        <v>0</v>
      </c>
      <c r="O4" s="61">
        <f>O5+O6+O7-O8-O9-O10-O11</f>
        <v>0</v>
      </c>
      <c r="P4" s="61">
        <f>P5+P6+P7-P8-P9-P10-P11</f>
        <v>0</v>
      </c>
      <c r="Q4" s="61">
        <f t="shared" si="4"/>
        <v>0</v>
      </c>
      <c r="R4" s="61">
        <f>R5+R6+R7-R8-R9-R10-R11</f>
        <v>0</v>
      </c>
      <c r="S4" s="61">
        <f>S5+S6+S7-S8-S9-S10-S11</f>
        <v>0</v>
      </c>
      <c r="T4" s="61">
        <f t="shared" si="5"/>
        <v>0</v>
      </c>
      <c r="U4" s="61">
        <f>U5+U6+U7-U8-U9-U10-U11</f>
        <v>0</v>
      </c>
      <c r="V4" s="61">
        <f>V5+V6+V7-V8-V9-V10-V11</f>
        <v>0</v>
      </c>
      <c r="W4" s="61">
        <f aca="true" t="shared" si="9" ref="W3:W12">U4+V4</f>
        <v>0</v>
      </c>
      <c r="X4" s="61">
        <f>X5+X6+X7-X8-X9-X10-X11</f>
        <v>0</v>
      </c>
      <c r="Y4" s="61">
        <f>Y5+Y6+Y7-Y8-Y9-Y10-Y11</f>
        <v>0</v>
      </c>
      <c r="Z4" s="61">
        <f aca="true" t="shared" si="10" ref="Z3:Z12">X4+Y4</f>
        <v>0</v>
      </c>
      <c r="AA4" s="61">
        <f>AA5+AA6+AA7-AA8-AA9-AA10-AA11</f>
        <v>0</v>
      </c>
      <c r="AB4" s="61">
        <f>AB5+AB6+AB7-AB8-AB9-AB10-AB11</f>
        <v>0</v>
      </c>
      <c r="AC4" s="61">
        <f aca="true" t="shared" si="11" ref="AC3:AC12">AA4+AB4</f>
        <v>0</v>
      </c>
      <c r="AD4" s="61">
        <f>AD5+AD6+AD7-AD8-AD9-AD10-AD11</f>
        <v>0</v>
      </c>
      <c r="AE4" s="61">
        <f>AE5+AE6+AE7-AE8-AE9-AE10-AE11</f>
        <v>0</v>
      </c>
      <c r="AF4" s="61">
        <f t="shared" si="6"/>
        <v>0</v>
      </c>
      <c r="AG4" s="61">
        <f>AG5+AG6+AG7-AG8-AG9-AG10-AG11</f>
        <v>0</v>
      </c>
      <c r="AH4" s="61">
        <f>AH5+AH6+AH7-AH8-AH9-AH10-AH11</f>
        <v>0</v>
      </c>
      <c r="AI4" s="61">
        <f t="shared" si="7"/>
        <v>0</v>
      </c>
      <c r="AJ4" s="61">
        <f>AJ5+AJ6+AJ7-AJ8-AJ9-AJ10-AJ11</f>
        <v>0</v>
      </c>
      <c r="AK4" s="61">
        <f>AK5+AK6+AK7-AK8-AK9-AK10-AK11</f>
        <v>0</v>
      </c>
      <c r="AL4" s="61">
        <f t="shared" si="8"/>
        <v>0</v>
      </c>
      <c r="AN4" s="61">
        <f>E4+H4+K4+N4+Q4+T4+W4+Z4</f>
        <v>700</v>
      </c>
    </row>
    <row r="5" spans="1:42" ht="12" customHeight="1" outlineLevel="2">
      <c r="A5" s="69" t="s">
        <v>65</v>
      </c>
      <c r="B5" s="177" t="s">
        <v>141</v>
      </c>
      <c r="C5" s="62">
        <f>'CF-0109'!$G7</f>
        <v>400</v>
      </c>
      <c r="D5" s="62">
        <f>'CF-0109'!$H7</f>
        <v>300</v>
      </c>
      <c r="E5" s="62">
        <f t="shared" si="0"/>
        <v>700</v>
      </c>
      <c r="F5" s="62">
        <f>'CF-0209'!$G7</f>
        <v>0</v>
      </c>
      <c r="G5" s="62">
        <f>'CF-0209'!$H7</f>
        <v>0</v>
      </c>
      <c r="H5" s="62">
        <f t="shared" si="1"/>
        <v>0</v>
      </c>
      <c r="I5" s="62">
        <f>'CF-0309'!$G7</f>
        <v>0</v>
      </c>
      <c r="J5" s="62">
        <f>'CF-0309'!$H7</f>
        <v>0</v>
      </c>
      <c r="K5" s="62">
        <f t="shared" si="2"/>
        <v>0</v>
      </c>
      <c r="L5" s="62">
        <f>'CF-0409'!$G7</f>
        <v>0</v>
      </c>
      <c r="M5" s="62">
        <f>'CF-0409'!$H7</f>
        <v>0</v>
      </c>
      <c r="N5" s="62">
        <f t="shared" si="3"/>
        <v>0</v>
      </c>
      <c r="O5" s="62">
        <f>'CF-0509'!$G6</f>
        <v>0</v>
      </c>
      <c r="P5" s="62">
        <f>'CF-0409'!$H7</f>
        <v>0</v>
      </c>
      <c r="Q5" s="62">
        <f t="shared" si="4"/>
        <v>0</v>
      </c>
      <c r="R5" s="62">
        <f>'CF-0609'!$G7</f>
        <v>0</v>
      </c>
      <c r="S5" s="62">
        <f>'CF-0609'!$H7</f>
        <v>0</v>
      </c>
      <c r="T5" s="62">
        <f t="shared" si="5"/>
        <v>0</v>
      </c>
      <c r="U5" s="62">
        <f>'CF-0709'!$G7</f>
        <v>0</v>
      </c>
      <c r="V5" s="62">
        <f>'CF-0709'!$H7</f>
        <v>0</v>
      </c>
      <c r="W5" s="62">
        <f t="shared" si="9"/>
        <v>0</v>
      </c>
      <c r="X5" s="62">
        <f>'CF-0809'!$G7</f>
        <v>0</v>
      </c>
      <c r="Y5" s="62">
        <f>'CF-0809'!$H7</f>
        <v>0</v>
      </c>
      <c r="Z5" s="62">
        <f t="shared" si="10"/>
        <v>0</v>
      </c>
      <c r="AA5" s="62">
        <f>'CF-0909'!$G7</f>
        <v>0</v>
      </c>
      <c r="AB5" s="62">
        <f>'CF-0909'!$H7</f>
        <v>0</v>
      </c>
      <c r="AC5" s="62">
        <f t="shared" si="11"/>
        <v>0</v>
      </c>
      <c r="AD5" s="62">
        <f>'CF-1009'!$G7</f>
        <v>0</v>
      </c>
      <c r="AE5" s="62">
        <f>'CF-1009'!$H7</f>
        <v>0</v>
      </c>
      <c r="AF5" s="62">
        <f t="shared" si="6"/>
        <v>0</v>
      </c>
      <c r="AG5" s="62">
        <f>'CF-1109'!$G7</f>
        <v>0</v>
      </c>
      <c r="AH5" s="62">
        <f>'CF-1109'!$H7</f>
        <v>0</v>
      </c>
      <c r="AI5" s="62">
        <f t="shared" si="7"/>
        <v>0</v>
      </c>
      <c r="AJ5" s="62">
        <f>'CF-1209'!$G7</f>
        <v>0</v>
      </c>
      <c r="AK5" s="62">
        <f>'CF-1209'!$H7</f>
        <v>0</v>
      </c>
      <c r="AL5" s="62">
        <f t="shared" si="8"/>
        <v>0</v>
      </c>
      <c r="AN5" s="62">
        <f aca="true" t="shared" si="12" ref="AN5:AN11">E5+H5+K5+N5+Q5+T5+W5+Z5+AC5+AF5+AI5+AL5</f>
        <v>700</v>
      </c>
      <c r="AO5" s="149"/>
      <c r="AP5" s="149"/>
    </row>
    <row r="6" spans="1:40" ht="12" customHeight="1" outlineLevel="2">
      <c r="A6" s="69" t="s">
        <v>65</v>
      </c>
      <c r="B6" s="177" t="s">
        <v>142</v>
      </c>
      <c r="C6" s="62">
        <f>'CF-0109'!$G8</f>
        <v>0</v>
      </c>
      <c r="D6" s="62">
        <f>'CF-0109'!$H8</f>
        <v>0</v>
      </c>
      <c r="E6" s="62">
        <f t="shared" si="0"/>
        <v>0</v>
      </c>
      <c r="F6" s="62">
        <f>'CF-0209'!$G8</f>
        <v>0</v>
      </c>
      <c r="G6" s="62">
        <f>'CF-0209'!$H8</f>
        <v>0</v>
      </c>
      <c r="H6" s="62">
        <f t="shared" si="1"/>
        <v>0</v>
      </c>
      <c r="I6" s="62">
        <f>'CF-0309'!$G8</f>
        <v>0</v>
      </c>
      <c r="J6" s="62">
        <f>'CF-0309'!$H8</f>
        <v>0</v>
      </c>
      <c r="K6" s="62">
        <f t="shared" si="2"/>
        <v>0</v>
      </c>
      <c r="L6" s="62">
        <f>'CF-0409'!$G8</f>
        <v>0</v>
      </c>
      <c r="M6" s="62">
        <f>'CF-0409'!$H8</f>
        <v>0</v>
      </c>
      <c r="N6" s="62">
        <f t="shared" si="3"/>
        <v>0</v>
      </c>
      <c r="O6" s="62">
        <f>'CF-0509'!$G7</f>
        <v>0</v>
      </c>
      <c r="P6" s="62">
        <f>'CF-0409'!$H8</f>
        <v>0</v>
      </c>
      <c r="Q6" s="62">
        <f t="shared" si="4"/>
        <v>0</v>
      </c>
      <c r="R6" s="62">
        <f>'CF-0609'!$G8</f>
        <v>0</v>
      </c>
      <c r="S6" s="62">
        <f>'CF-0609'!$H8</f>
        <v>0</v>
      </c>
      <c r="T6" s="62">
        <f t="shared" si="5"/>
        <v>0</v>
      </c>
      <c r="U6" s="62">
        <f>'CF-0709'!$G8</f>
        <v>0</v>
      </c>
      <c r="V6" s="62">
        <f>'CF-0709'!$H8</f>
        <v>0</v>
      </c>
      <c r="W6" s="62">
        <f t="shared" si="9"/>
        <v>0</v>
      </c>
      <c r="X6" s="62">
        <f>'CF-0809'!$G8</f>
        <v>0</v>
      </c>
      <c r="Y6" s="62">
        <f>'CF-0809'!$H8</f>
        <v>0</v>
      </c>
      <c r="Z6" s="62">
        <f t="shared" si="10"/>
        <v>0</v>
      </c>
      <c r="AA6" s="62">
        <f>'CF-0909'!$G8</f>
        <v>0</v>
      </c>
      <c r="AB6" s="62">
        <f>'CF-0909'!$H8</f>
        <v>0</v>
      </c>
      <c r="AC6" s="62">
        <f t="shared" si="11"/>
        <v>0</v>
      </c>
      <c r="AD6" s="62">
        <f>'CF-1009'!$G8</f>
        <v>0</v>
      </c>
      <c r="AE6" s="62">
        <f>'CF-1009'!$H8</f>
        <v>0</v>
      </c>
      <c r="AF6" s="62">
        <f t="shared" si="6"/>
        <v>0</v>
      </c>
      <c r="AG6" s="62">
        <f>'CF-1109'!$G8</f>
        <v>0</v>
      </c>
      <c r="AH6" s="62">
        <f>'CF-1109'!$H8</f>
        <v>0</v>
      </c>
      <c r="AI6" s="62">
        <f t="shared" si="7"/>
        <v>0</v>
      </c>
      <c r="AJ6" s="62">
        <f>'CF-1209'!$G8</f>
        <v>0</v>
      </c>
      <c r="AK6" s="62">
        <f>'CF-1209'!$H8</f>
        <v>0</v>
      </c>
      <c r="AL6" s="62">
        <f t="shared" si="8"/>
        <v>0</v>
      </c>
      <c r="AN6" s="62">
        <f t="shared" si="12"/>
        <v>0</v>
      </c>
    </row>
    <row r="7" spans="1:40" ht="12" customHeight="1" outlineLevel="2">
      <c r="A7" s="69" t="s">
        <v>65</v>
      </c>
      <c r="B7" s="177" t="s">
        <v>143</v>
      </c>
      <c r="C7" s="62">
        <f>'CF-0109'!$G9</f>
        <v>0</v>
      </c>
      <c r="D7" s="62">
        <f>'CF-0109'!$H9</f>
        <v>0</v>
      </c>
      <c r="E7" s="62">
        <f t="shared" si="0"/>
        <v>0</v>
      </c>
      <c r="F7" s="62">
        <f>'CF-0209'!$G9</f>
        <v>0</v>
      </c>
      <c r="G7" s="62">
        <f>'CF-0209'!$H9</f>
        <v>0</v>
      </c>
      <c r="H7" s="62">
        <f t="shared" si="1"/>
        <v>0</v>
      </c>
      <c r="I7" s="62">
        <f>'CF-0309'!$G9</f>
        <v>0</v>
      </c>
      <c r="J7" s="62">
        <f>'CF-0309'!$H9</f>
        <v>0</v>
      </c>
      <c r="K7" s="62">
        <f t="shared" si="2"/>
        <v>0</v>
      </c>
      <c r="L7" s="62">
        <f>'CF-0409'!$G9</f>
        <v>0</v>
      </c>
      <c r="M7" s="62">
        <f>'CF-0409'!$H9</f>
        <v>0</v>
      </c>
      <c r="N7" s="62">
        <f t="shared" si="3"/>
        <v>0</v>
      </c>
      <c r="O7" s="62">
        <f>'CF-0509'!$G8</f>
        <v>0</v>
      </c>
      <c r="P7" s="62">
        <f>'CF-0409'!$H9</f>
        <v>0</v>
      </c>
      <c r="Q7" s="62">
        <f t="shared" si="4"/>
        <v>0</v>
      </c>
      <c r="R7" s="62">
        <f>'CF-0609'!$G9</f>
        <v>0</v>
      </c>
      <c r="S7" s="62">
        <f>'CF-0609'!$H9</f>
        <v>0</v>
      </c>
      <c r="T7" s="62">
        <f t="shared" si="5"/>
        <v>0</v>
      </c>
      <c r="U7" s="62">
        <f>'CF-0709'!$G9</f>
        <v>0</v>
      </c>
      <c r="V7" s="62">
        <f>'CF-0709'!$H9</f>
        <v>0</v>
      </c>
      <c r="W7" s="62">
        <f t="shared" si="9"/>
        <v>0</v>
      </c>
      <c r="X7" s="62">
        <f>'CF-0809'!$G9</f>
        <v>0</v>
      </c>
      <c r="Y7" s="62">
        <f>'CF-0809'!$H9</f>
        <v>0</v>
      </c>
      <c r="Z7" s="62">
        <f t="shared" si="10"/>
        <v>0</v>
      </c>
      <c r="AA7" s="62">
        <f>'CF-0909'!$G9</f>
        <v>0</v>
      </c>
      <c r="AB7" s="62">
        <f>'CF-0909'!$H9</f>
        <v>0</v>
      </c>
      <c r="AC7" s="62">
        <f t="shared" si="11"/>
        <v>0</v>
      </c>
      <c r="AD7" s="62">
        <f>'CF-1009'!$G9</f>
        <v>0</v>
      </c>
      <c r="AE7" s="62">
        <f>'CF-1009'!$H9</f>
        <v>0</v>
      </c>
      <c r="AF7" s="62">
        <f t="shared" si="6"/>
        <v>0</v>
      </c>
      <c r="AG7" s="62">
        <f>'CF-1109'!$G9</f>
        <v>0</v>
      </c>
      <c r="AH7" s="62">
        <f>'CF-1109'!$H9</f>
        <v>0</v>
      </c>
      <c r="AI7" s="62">
        <f t="shared" si="7"/>
        <v>0</v>
      </c>
      <c r="AJ7" s="62">
        <f>'CF-1209'!$G9</f>
        <v>0</v>
      </c>
      <c r="AK7" s="62">
        <f>'CF-1209'!$H9</f>
        <v>0</v>
      </c>
      <c r="AL7" s="62">
        <f t="shared" si="8"/>
        <v>0</v>
      </c>
      <c r="AN7" s="62">
        <f t="shared" si="12"/>
        <v>0</v>
      </c>
    </row>
    <row r="8" spans="1:40" ht="12" customHeight="1" outlineLevel="2">
      <c r="A8" s="69" t="s">
        <v>2</v>
      </c>
      <c r="B8" s="177" t="s">
        <v>68</v>
      </c>
      <c r="C8" s="62">
        <f>'CF-0109'!$G25</f>
        <v>0</v>
      </c>
      <c r="D8" s="62">
        <f>'CF-0109'!$H25</f>
        <v>0</v>
      </c>
      <c r="E8" s="62">
        <f t="shared" si="0"/>
        <v>0</v>
      </c>
      <c r="F8" s="62">
        <f>'CF-0209'!$G26</f>
        <v>0</v>
      </c>
      <c r="G8" s="62">
        <f>'CF-0209'!$H26</f>
        <v>0</v>
      </c>
      <c r="H8" s="62">
        <f t="shared" si="1"/>
        <v>0</v>
      </c>
      <c r="I8" s="62">
        <f>'CF-0309'!$G26</f>
        <v>0</v>
      </c>
      <c r="J8" s="62">
        <f>'CF-0309'!$H26</f>
        <v>0</v>
      </c>
      <c r="K8" s="62">
        <f t="shared" si="2"/>
        <v>0</v>
      </c>
      <c r="L8" s="62">
        <f>'CF-0409'!$G26</f>
        <v>0</v>
      </c>
      <c r="M8" s="62">
        <f>'CF-0409'!$H26</f>
        <v>0</v>
      </c>
      <c r="N8" s="62">
        <f t="shared" si="3"/>
        <v>0</v>
      </c>
      <c r="O8" s="62">
        <f>'CF-0509'!$G25</f>
        <v>0</v>
      </c>
      <c r="P8" s="62">
        <f>'CF-0509'!$H25</f>
        <v>0</v>
      </c>
      <c r="Q8" s="62">
        <f t="shared" si="4"/>
        <v>0</v>
      </c>
      <c r="R8" s="62">
        <f>'CF-0609'!$G26</f>
        <v>0</v>
      </c>
      <c r="S8" s="62">
        <f>'CF-0609'!$H26</f>
        <v>0</v>
      </c>
      <c r="T8" s="62">
        <f t="shared" si="5"/>
        <v>0</v>
      </c>
      <c r="U8" s="62">
        <f>'CF-0709'!$G26</f>
        <v>0</v>
      </c>
      <c r="V8" s="62">
        <f>'CF-0709'!$H26</f>
        <v>0</v>
      </c>
      <c r="W8" s="62">
        <f t="shared" si="9"/>
        <v>0</v>
      </c>
      <c r="X8" s="62">
        <f>'CF-0809'!$G26</f>
        <v>0</v>
      </c>
      <c r="Y8" s="62">
        <f>'CF-0809'!$H26</f>
        <v>0</v>
      </c>
      <c r="Z8" s="62">
        <f t="shared" si="10"/>
        <v>0</v>
      </c>
      <c r="AA8" s="62">
        <f>'CF-0909'!$G26</f>
        <v>0</v>
      </c>
      <c r="AB8" s="62">
        <f>'CF-0909'!$H26</f>
        <v>0</v>
      </c>
      <c r="AC8" s="62">
        <f t="shared" si="11"/>
        <v>0</v>
      </c>
      <c r="AD8" s="62">
        <f>'CF-1009'!$G26</f>
        <v>0</v>
      </c>
      <c r="AE8" s="62">
        <f>'CF-1009'!$H26</f>
        <v>0</v>
      </c>
      <c r="AF8" s="62">
        <f t="shared" si="6"/>
        <v>0</v>
      </c>
      <c r="AG8" s="62">
        <f>'CF-1109'!$G26</f>
        <v>0</v>
      </c>
      <c r="AH8" s="62">
        <f>'CF-1109'!$H26</f>
        <v>0</v>
      </c>
      <c r="AI8" s="62">
        <f t="shared" si="7"/>
        <v>0</v>
      </c>
      <c r="AJ8" s="62">
        <f>'CF-1209'!$G26</f>
        <v>0</v>
      </c>
      <c r="AK8" s="62">
        <f>'CF-1209'!$H26</f>
        <v>0</v>
      </c>
      <c r="AL8" s="62">
        <f t="shared" si="8"/>
        <v>0</v>
      </c>
      <c r="AN8" s="62">
        <f t="shared" si="12"/>
        <v>0</v>
      </c>
    </row>
    <row r="9" spans="1:40" ht="12" customHeight="1" outlineLevel="2">
      <c r="A9" s="69" t="s">
        <v>2</v>
      </c>
      <c r="B9" s="177" t="s">
        <v>29</v>
      </c>
      <c r="C9" s="62">
        <f>'CF-0109'!$G33</f>
        <v>0</v>
      </c>
      <c r="D9" s="62">
        <f>'CF-0109'!$H33</f>
        <v>0</v>
      </c>
      <c r="E9" s="62">
        <f t="shared" si="0"/>
        <v>0</v>
      </c>
      <c r="F9" s="62">
        <f>'CF-0209'!$G34</f>
        <v>0</v>
      </c>
      <c r="G9" s="62">
        <f>'CF-0209'!$H34</f>
        <v>0</v>
      </c>
      <c r="H9" s="62">
        <f t="shared" si="1"/>
        <v>0</v>
      </c>
      <c r="I9" s="62">
        <f>'CF-0309'!$G34</f>
        <v>0</v>
      </c>
      <c r="J9" s="62">
        <f>'CF-0309'!$H34</f>
        <v>0</v>
      </c>
      <c r="K9" s="62">
        <f t="shared" si="2"/>
        <v>0</v>
      </c>
      <c r="L9" s="62">
        <f>'CF-0409'!$G34</f>
        <v>0</v>
      </c>
      <c r="M9" s="62">
        <f>'CF-0409'!$H27</f>
        <v>0</v>
      </c>
      <c r="N9" s="62">
        <f t="shared" si="3"/>
        <v>0</v>
      </c>
      <c r="O9" s="62">
        <f>'CF-0509'!$G33</f>
        <v>0</v>
      </c>
      <c r="P9" s="62">
        <f>'CF-0509'!$H26</f>
        <v>0</v>
      </c>
      <c r="Q9" s="62">
        <f t="shared" si="4"/>
        <v>0</v>
      </c>
      <c r="R9" s="62">
        <f>'CF-0609'!$G34</f>
        <v>0</v>
      </c>
      <c r="S9" s="62">
        <f>'CF-0609'!$H27</f>
        <v>0</v>
      </c>
      <c r="T9" s="62">
        <f t="shared" si="5"/>
        <v>0</v>
      </c>
      <c r="U9" s="62">
        <f>'CF-0709'!$G34</f>
        <v>0</v>
      </c>
      <c r="V9" s="62">
        <f>'CF-0709'!$H27</f>
        <v>0</v>
      </c>
      <c r="W9" s="62">
        <f t="shared" si="9"/>
        <v>0</v>
      </c>
      <c r="X9" s="62">
        <f>'CF-0809'!$G34</f>
        <v>0</v>
      </c>
      <c r="Y9" s="62">
        <f>'CF-0809'!$H27</f>
        <v>0</v>
      </c>
      <c r="Z9" s="62">
        <f t="shared" si="10"/>
        <v>0</v>
      </c>
      <c r="AA9" s="62">
        <f>'CF-0909'!$G34</f>
        <v>0</v>
      </c>
      <c r="AB9" s="62">
        <f>'CF-0909'!$H27</f>
        <v>0</v>
      </c>
      <c r="AC9" s="62">
        <f t="shared" si="11"/>
        <v>0</v>
      </c>
      <c r="AD9" s="62">
        <f>'CF-1009'!$G34</f>
        <v>0</v>
      </c>
      <c r="AE9" s="62">
        <f>'CF-1009'!$H27</f>
        <v>0</v>
      </c>
      <c r="AF9" s="62">
        <f t="shared" si="6"/>
        <v>0</v>
      </c>
      <c r="AG9" s="62">
        <f>'CF-1109'!$G34</f>
        <v>0</v>
      </c>
      <c r="AH9" s="62">
        <f>'CF-1109'!$H27</f>
        <v>0</v>
      </c>
      <c r="AI9" s="62">
        <f t="shared" si="7"/>
        <v>0</v>
      </c>
      <c r="AJ9" s="62">
        <f>'CF-1209'!$G34</f>
        <v>0</v>
      </c>
      <c r="AK9" s="62">
        <f>'CF-1209'!$H27</f>
        <v>0</v>
      </c>
      <c r="AL9" s="62">
        <f t="shared" si="8"/>
        <v>0</v>
      </c>
      <c r="AN9" s="62">
        <f t="shared" si="12"/>
        <v>0</v>
      </c>
    </row>
    <row r="10" spans="1:40" ht="12" customHeight="1" outlineLevel="2">
      <c r="A10" s="69" t="s">
        <v>2</v>
      </c>
      <c r="B10" s="177" t="s">
        <v>37</v>
      </c>
      <c r="C10" s="62">
        <f>'CF-0109'!$G41</f>
        <v>0</v>
      </c>
      <c r="D10" s="62">
        <f>'CF-0109'!$H41</f>
        <v>0</v>
      </c>
      <c r="E10" s="62">
        <f t="shared" si="0"/>
        <v>0</v>
      </c>
      <c r="F10" s="62">
        <f>'CF-0209'!$G42</f>
        <v>0</v>
      </c>
      <c r="G10" s="62">
        <f>'CF-0209'!$H42</f>
        <v>0</v>
      </c>
      <c r="H10" s="62">
        <f t="shared" si="1"/>
        <v>0</v>
      </c>
      <c r="I10" s="62">
        <f>'CF-0309'!$G42</f>
        <v>0</v>
      </c>
      <c r="J10" s="62">
        <f>'CF-0309'!$H42</f>
        <v>0</v>
      </c>
      <c r="K10" s="62">
        <f t="shared" si="2"/>
        <v>0</v>
      </c>
      <c r="L10" s="62">
        <f>'CF-0409'!$G42</f>
        <v>0</v>
      </c>
      <c r="M10" s="62">
        <f>'CF-0409'!$H28</f>
        <v>0</v>
      </c>
      <c r="N10" s="62">
        <f t="shared" si="3"/>
        <v>0</v>
      </c>
      <c r="O10" s="62">
        <f>'CF-0509'!$G41</f>
        <v>0</v>
      </c>
      <c r="P10" s="62">
        <f>'CF-0509'!$H27</f>
        <v>0</v>
      </c>
      <c r="Q10" s="62">
        <f t="shared" si="4"/>
        <v>0</v>
      </c>
      <c r="R10" s="62">
        <f>'CF-0609'!$G42</f>
        <v>0</v>
      </c>
      <c r="S10" s="62">
        <f>'CF-0609'!$H28</f>
        <v>0</v>
      </c>
      <c r="T10" s="62">
        <f t="shared" si="5"/>
        <v>0</v>
      </c>
      <c r="U10" s="62">
        <f>'CF-0709'!$G42</f>
        <v>0</v>
      </c>
      <c r="V10" s="62">
        <f>'CF-0709'!$H28</f>
        <v>0</v>
      </c>
      <c r="W10" s="62">
        <f t="shared" si="9"/>
        <v>0</v>
      </c>
      <c r="X10" s="62">
        <f>'CF-0809'!$G42</f>
        <v>0</v>
      </c>
      <c r="Y10" s="62">
        <f>'CF-0809'!$H28</f>
        <v>0</v>
      </c>
      <c r="Z10" s="62">
        <f t="shared" si="10"/>
        <v>0</v>
      </c>
      <c r="AA10" s="62">
        <f>'CF-0909'!$G42</f>
        <v>0</v>
      </c>
      <c r="AB10" s="62">
        <f>'CF-0909'!$H28</f>
        <v>0</v>
      </c>
      <c r="AC10" s="62">
        <f t="shared" si="11"/>
        <v>0</v>
      </c>
      <c r="AD10" s="62">
        <f>'CF-1009'!$G42</f>
        <v>0</v>
      </c>
      <c r="AE10" s="62">
        <f>'CF-1009'!$H28</f>
        <v>0</v>
      </c>
      <c r="AF10" s="62">
        <f t="shared" si="6"/>
        <v>0</v>
      </c>
      <c r="AG10" s="62">
        <f>'CF-1109'!$G42</f>
        <v>0</v>
      </c>
      <c r="AH10" s="62">
        <f>'CF-1109'!$H28</f>
        <v>0</v>
      </c>
      <c r="AI10" s="62">
        <f t="shared" si="7"/>
        <v>0</v>
      </c>
      <c r="AJ10" s="62">
        <f>'CF-1209'!$G42</f>
        <v>0</v>
      </c>
      <c r="AK10" s="62">
        <f>'CF-1209'!$H28</f>
        <v>0</v>
      </c>
      <c r="AL10" s="62">
        <f t="shared" si="8"/>
        <v>0</v>
      </c>
      <c r="AN10" s="62">
        <f t="shared" si="12"/>
        <v>0</v>
      </c>
    </row>
    <row r="11" spans="1:40" ht="12" customHeight="1" outlineLevel="2">
      <c r="A11" s="69" t="s">
        <v>2</v>
      </c>
      <c r="B11" s="177" t="s">
        <v>12</v>
      </c>
      <c r="C11" s="62">
        <f>'CF-0109'!$G16</f>
        <v>0</v>
      </c>
      <c r="D11" s="62">
        <f>'CF-0109'!$H16</f>
        <v>0</v>
      </c>
      <c r="E11" s="62">
        <f t="shared" si="0"/>
        <v>0</v>
      </c>
      <c r="F11" s="62">
        <f>'CF-0209'!$G17</f>
        <v>0</v>
      </c>
      <c r="G11" s="62">
        <f>'CF-0209'!$H17</f>
        <v>0</v>
      </c>
      <c r="H11" s="62">
        <f t="shared" si="1"/>
        <v>0</v>
      </c>
      <c r="I11" s="62">
        <f>'CF-0309'!$G17</f>
        <v>0</v>
      </c>
      <c r="J11" s="62">
        <f>'CF-0309'!$H17</f>
        <v>0</v>
      </c>
      <c r="K11" s="62">
        <f t="shared" si="2"/>
        <v>0</v>
      </c>
      <c r="L11" s="62">
        <f>'CF-0409'!$G17</f>
        <v>0</v>
      </c>
      <c r="M11" s="62">
        <f>'CF-0409'!$H13</f>
        <v>0</v>
      </c>
      <c r="N11" s="62">
        <f t="shared" si="3"/>
        <v>0</v>
      </c>
      <c r="O11" s="62">
        <f>'CF-0509'!$G16</f>
        <v>0</v>
      </c>
      <c r="P11" s="62">
        <f>'CF-0509'!$H16</f>
        <v>0</v>
      </c>
      <c r="Q11" s="62">
        <f t="shared" si="4"/>
        <v>0</v>
      </c>
      <c r="R11" s="62">
        <f>'CF-0609'!$G17</f>
        <v>0</v>
      </c>
      <c r="S11" s="62">
        <f>'CF-0609'!$H17</f>
        <v>0</v>
      </c>
      <c r="T11" s="62">
        <f t="shared" si="5"/>
        <v>0</v>
      </c>
      <c r="U11" s="62">
        <f>'CF-0709'!$G17</f>
        <v>0</v>
      </c>
      <c r="V11" s="62">
        <f>'CF-0709'!$H17</f>
        <v>0</v>
      </c>
      <c r="W11" s="62">
        <f t="shared" si="9"/>
        <v>0</v>
      </c>
      <c r="X11" s="62">
        <f>'CF-0809'!$G17</f>
        <v>0</v>
      </c>
      <c r="Y11" s="62">
        <f>'CF-0809'!$H17</f>
        <v>0</v>
      </c>
      <c r="Z11" s="62">
        <f t="shared" si="10"/>
        <v>0</v>
      </c>
      <c r="AA11" s="62">
        <f>'CF-0909'!$G17</f>
        <v>0</v>
      </c>
      <c r="AB11" s="62">
        <f>'CF-0909'!$H17</f>
        <v>0</v>
      </c>
      <c r="AC11" s="62">
        <f t="shared" si="11"/>
        <v>0</v>
      </c>
      <c r="AD11" s="62">
        <f>'CF-1009'!$G17</f>
        <v>0</v>
      </c>
      <c r="AE11" s="62">
        <f>'CF-1009'!$H17</f>
        <v>0</v>
      </c>
      <c r="AF11" s="62">
        <f t="shared" si="6"/>
        <v>0</v>
      </c>
      <c r="AG11" s="62">
        <f>'CF-1109'!$G17</f>
        <v>0</v>
      </c>
      <c r="AH11" s="62">
        <f>'CF-1109'!$H17</f>
        <v>0</v>
      </c>
      <c r="AI11" s="62">
        <f t="shared" si="7"/>
        <v>0</v>
      </c>
      <c r="AJ11" s="62">
        <f>'CF-1209'!$G17</f>
        <v>0</v>
      </c>
      <c r="AK11" s="62">
        <f>'CF-1209'!$H17</f>
        <v>0</v>
      </c>
      <c r="AL11" s="62">
        <f t="shared" si="8"/>
        <v>0</v>
      </c>
      <c r="AN11" s="62">
        <f t="shared" si="12"/>
        <v>0</v>
      </c>
    </row>
    <row r="12" spans="1:40" s="30" customFormat="1" ht="15" customHeight="1" outlineLevel="1">
      <c r="A12" s="68" t="s">
        <v>140</v>
      </c>
      <c r="B12" s="36" t="s">
        <v>85</v>
      </c>
      <c r="C12" s="61">
        <f>C13-C14</f>
        <v>0</v>
      </c>
      <c r="D12" s="61">
        <f>D13-D14</f>
        <v>0</v>
      </c>
      <c r="E12" s="61">
        <f t="shared" si="0"/>
        <v>0</v>
      </c>
      <c r="F12" s="61">
        <f>F13-F14</f>
        <v>0</v>
      </c>
      <c r="G12" s="61">
        <f>G13-G14</f>
        <v>0</v>
      </c>
      <c r="H12" s="61">
        <f t="shared" si="1"/>
        <v>0</v>
      </c>
      <c r="I12" s="61">
        <f>I13-I14</f>
        <v>0</v>
      </c>
      <c r="J12" s="61">
        <f>J13-J14</f>
        <v>0</v>
      </c>
      <c r="K12" s="61">
        <f t="shared" si="2"/>
        <v>0</v>
      </c>
      <c r="L12" s="61">
        <f>L13-L14</f>
        <v>0</v>
      </c>
      <c r="M12" s="61">
        <f>M13-M14</f>
        <v>0</v>
      </c>
      <c r="N12" s="61">
        <f t="shared" si="3"/>
        <v>0</v>
      </c>
      <c r="O12" s="61">
        <f>O13-O14</f>
        <v>0</v>
      </c>
      <c r="P12" s="61">
        <f>P13-P14</f>
        <v>0</v>
      </c>
      <c r="Q12" s="61">
        <f t="shared" si="4"/>
        <v>0</v>
      </c>
      <c r="R12" s="61">
        <f>R13-R14</f>
        <v>0</v>
      </c>
      <c r="S12" s="61">
        <f>S13-S14</f>
        <v>0</v>
      </c>
      <c r="T12" s="61">
        <f t="shared" si="5"/>
        <v>0</v>
      </c>
      <c r="U12" s="61">
        <f>U13-U14</f>
        <v>0</v>
      </c>
      <c r="V12" s="61">
        <f>V13-V14</f>
        <v>0</v>
      </c>
      <c r="W12" s="61">
        <f t="shared" si="9"/>
        <v>0</v>
      </c>
      <c r="X12" s="61">
        <f>X13-X14</f>
        <v>0</v>
      </c>
      <c r="Y12" s="61">
        <f>Y13-Y14</f>
        <v>0</v>
      </c>
      <c r="Z12" s="61">
        <f t="shared" si="10"/>
        <v>0</v>
      </c>
      <c r="AA12" s="61">
        <f>AA13-AA14</f>
        <v>0</v>
      </c>
      <c r="AB12" s="61">
        <f>AB13-AB14</f>
        <v>0</v>
      </c>
      <c r="AC12" s="61">
        <f t="shared" si="11"/>
        <v>0</v>
      </c>
      <c r="AD12" s="61">
        <f>AD13-AD14</f>
        <v>0</v>
      </c>
      <c r="AE12" s="61">
        <f>AE13-AE14</f>
        <v>0</v>
      </c>
      <c r="AF12" s="61">
        <f t="shared" si="6"/>
        <v>0</v>
      </c>
      <c r="AG12" s="61">
        <f>AG13-AG14</f>
        <v>0</v>
      </c>
      <c r="AH12" s="61">
        <f>AH13-AH14</f>
        <v>0</v>
      </c>
      <c r="AI12" s="61">
        <f t="shared" si="7"/>
        <v>0</v>
      </c>
      <c r="AJ12" s="61">
        <f>AJ13-AJ14</f>
        <v>0</v>
      </c>
      <c r="AK12" s="61">
        <f>AK13-AK14</f>
        <v>0</v>
      </c>
      <c r="AL12" s="61">
        <f t="shared" si="8"/>
        <v>0</v>
      </c>
      <c r="AN12" s="61">
        <f>E12+H12+K12+N12+Q12+T12+W12+Z12</f>
        <v>0</v>
      </c>
    </row>
    <row r="13" spans="1:40" ht="12" customHeight="1" outlineLevel="2">
      <c r="A13" s="69" t="s">
        <v>65</v>
      </c>
      <c r="B13" s="177" t="s">
        <v>69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N13" s="62">
        <f>E13+H13+K13+N13+Q13+T13+W13+Z13+AC13+AF13+AI13+AL13</f>
        <v>0</v>
      </c>
    </row>
    <row r="14" spans="1:40" ht="12" customHeight="1" outlineLevel="2">
      <c r="A14" s="69" t="s">
        <v>2</v>
      </c>
      <c r="B14" s="177" t="s">
        <v>70</v>
      </c>
      <c r="C14" s="62">
        <f>'CF-0109'!$G47</f>
        <v>0</v>
      </c>
      <c r="D14" s="62">
        <f>'CF-0109'!$H47</f>
        <v>0</v>
      </c>
      <c r="E14" s="62">
        <f aca="true" t="shared" si="13" ref="E14:E25">C14+D14</f>
        <v>0</v>
      </c>
      <c r="F14" s="62">
        <f>'CF-0209'!$G48</f>
        <v>0</v>
      </c>
      <c r="G14" s="62">
        <f>'CF-0209'!$G48</f>
        <v>0</v>
      </c>
      <c r="H14" s="62">
        <f aca="true" t="shared" si="14" ref="H14:H25">F14+G14</f>
        <v>0</v>
      </c>
      <c r="I14" s="62">
        <f>'CF-0309'!$G48</f>
        <v>0</v>
      </c>
      <c r="J14" s="62">
        <f>'CF-0309'!$H48</f>
        <v>0</v>
      </c>
      <c r="K14" s="62">
        <f>I14+J14</f>
        <v>0</v>
      </c>
      <c r="L14" s="62">
        <f>'CF-0409'!$G48</f>
        <v>0</v>
      </c>
      <c r="M14" s="62">
        <f>'CF-0409'!$H48</f>
        <v>0</v>
      </c>
      <c r="N14" s="62">
        <f>L14+M14</f>
        <v>0</v>
      </c>
      <c r="O14" s="62">
        <f>'CF-0509'!$G47</f>
        <v>0</v>
      </c>
      <c r="P14" s="62">
        <f>'CF-0509'!$H47</f>
        <v>0</v>
      </c>
      <c r="Q14" s="62">
        <f aca="true" t="shared" si="15" ref="Q14:Q25">O14+P14</f>
        <v>0</v>
      </c>
      <c r="R14" s="62">
        <f>'CF-0609'!$G48</f>
        <v>0</v>
      </c>
      <c r="S14" s="62">
        <f>'CF-0609'!$H48</f>
        <v>0</v>
      </c>
      <c r="T14" s="62">
        <f aca="true" t="shared" si="16" ref="T14:T25">R14+S14</f>
        <v>0</v>
      </c>
      <c r="U14" s="62">
        <f>'CF-0709'!$G48</f>
        <v>0</v>
      </c>
      <c r="V14" s="62">
        <f>'CF-0709'!$H48</f>
        <v>0</v>
      </c>
      <c r="W14" s="62">
        <f aca="true" t="shared" si="17" ref="W14:W25">U14+V14</f>
        <v>0</v>
      </c>
      <c r="X14" s="62">
        <f>'CF-0809'!$G48</f>
        <v>0</v>
      </c>
      <c r="Y14" s="62">
        <f>'CF-0809'!$H48</f>
        <v>0</v>
      </c>
      <c r="Z14" s="62">
        <f aca="true" t="shared" si="18" ref="Z14:Z25">X14+Y14</f>
        <v>0</v>
      </c>
      <c r="AA14" s="62">
        <f>'CF-0909'!$G48</f>
        <v>0</v>
      </c>
      <c r="AB14" s="62">
        <f>'CF-0909'!$H48</f>
        <v>0</v>
      </c>
      <c r="AC14" s="62">
        <f aca="true" t="shared" si="19" ref="AC14:AC25">AA14+AB14</f>
        <v>0</v>
      </c>
      <c r="AD14" s="62">
        <f>'CF-1009'!$G48</f>
        <v>0</v>
      </c>
      <c r="AE14" s="62">
        <f>'CF-1009'!$H48</f>
        <v>0</v>
      </c>
      <c r="AF14" s="62">
        <f aca="true" t="shared" si="20" ref="AF14:AF25">AD14+AE14</f>
        <v>0</v>
      </c>
      <c r="AG14" s="62">
        <f>'CF-1109'!$G48</f>
        <v>0</v>
      </c>
      <c r="AH14" s="62">
        <f>'CF-1109'!$H48</f>
        <v>0</v>
      </c>
      <c r="AI14" s="62">
        <f aca="true" t="shared" si="21" ref="AI14:AI25">AG14+AH14</f>
        <v>0</v>
      </c>
      <c r="AJ14" s="62">
        <f>'CF-1209'!$G48</f>
        <v>0</v>
      </c>
      <c r="AK14" s="62">
        <f>'CF-1209'!$H48</f>
        <v>0</v>
      </c>
      <c r="AL14" s="62">
        <f aca="true" t="shared" si="22" ref="AL14:AL25">AJ14+AK14</f>
        <v>0</v>
      </c>
      <c r="AN14" s="62">
        <f>E14+H14+K14+N14+Q14+T14+W14+Z14+AC14+AF14+AI14+AL14</f>
        <v>0</v>
      </c>
    </row>
    <row r="15" spans="1:40" s="30" customFormat="1" ht="15" customHeight="1" outlineLevel="1">
      <c r="A15" s="68" t="s">
        <v>10</v>
      </c>
      <c r="B15" s="36" t="s">
        <v>86</v>
      </c>
      <c r="C15" s="61">
        <f>C16-C17-C18</f>
        <v>0</v>
      </c>
      <c r="D15" s="61">
        <f>D16-D17-D18</f>
        <v>0</v>
      </c>
      <c r="E15" s="61">
        <f t="shared" si="13"/>
        <v>0</v>
      </c>
      <c r="F15" s="61">
        <f>F16-F17-F18</f>
        <v>0</v>
      </c>
      <c r="G15" s="61">
        <f>G16-G17-G18</f>
        <v>0</v>
      </c>
      <c r="H15" s="61">
        <f t="shared" si="14"/>
        <v>0</v>
      </c>
      <c r="I15" s="61">
        <f>I16-I17-I18</f>
        <v>0</v>
      </c>
      <c r="J15" s="61">
        <f>J16-J17-J18</f>
        <v>0</v>
      </c>
      <c r="K15" s="61">
        <f>I15+J15</f>
        <v>0</v>
      </c>
      <c r="L15" s="61">
        <f>L16-L17-L18</f>
        <v>0</v>
      </c>
      <c r="M15" s="61">
        <f>M16-M17-M18</f>
        <v>0</v>
      </c>
      <c r="N15" s="61">
        <f>L15+M15</f>
        <v>0</v>
      </c>
      <c r="O15" s="61">
        <f>O16-O17-O18</f>
        <v>0</v>
      </c>
      <c r="P15" s="61">
        <f>P16-P17-P18</f>
        <v>0</v>
      </c>
      <c r="Q15" s="61">
        <f t="shared" si="15"/>
        <v>0</v>
      </c>
      <c r="R15" s="61">
        <f>R16-R17-R18</f>
        <v>0</v>
      </c>
      <c r="S15" s="61">
        <f>S16-S17-S18</f>
        <v>0</v>
      </c>
      <c r="T15" s="61">
        <f t="shared" si="16"/>
        <v>0</v>
      </c>
      <c r="U15" s="61">
        <f>U16-U17-U18</f>
        <v>0</v>
      </c>
      <c r="V15" s="61">
        <f>V16-V17-V18</f>
        <v>0</v>
      </c>
      <c r="W15" s="61">
        <f t="shared" si="17"/>
        <v>0</v>
      </c>
      <c r="X15" s="61">
        <f>X16-X17-X18</f>
        <v>0</v>
      </c>
      <c r="Y15" s="61">
        <f>Y16-Y17-Y18</f>
        <v>0</v>
      </c>
      <c r="Z15" s="61">
        <f t="shared" si="18"/>
        <v>0</v>
      </c>
      <c r="AA15" s="61">
        <f>AA16-AA17-AA18</f>
        <v>0</v>
      </c>
      <c r="AB15" s="61">
        <f>AB16-AB17-AB18</f>
        <v>0</v>
      </c>
      <c r="AC15" s="61">
        <f t="shared" si="19"/>
        <v>0</v>
      </c>
      <c r="AD15" s="61">
        <f>AD16-AD17-AD18</f>
        <v>0</v>
      </c>
      <c r="AE15" s="61">
        <f>AE16-AE17-AE18</f>
        <v>0</v>
      </c>
      <c r="AF15" s="61">
        <f t="shared" si="20"/>
        <v>0</v>
      </c>
      <c r="AG15" s="61">
        <f>AG16-AG17-AG18</f>
        <v>0</v>
      </c>
      <c r="AH15" s="61">
        <f>AH16-AH17-AH18</f>
        <v>0</v>
      </c>
      <c r="AI15" s="61">
        <f t="shared" si="21"/>
        <v>0</v>
      </c>
      <c r="AJ15" s="61">
        <f>AJ16-AJ17-AJ18</f>
        <v>0</v>
      </c>
      <c r="AK15" s="61">
        <f>AK16-AK17-AK18</f>
        <v>0</v>
      </c>
      <c r="AL15" s="61">
        <f t="shared" si="22"/>
        <v>0</v>
      </c>
      <c r="AN15" s="61">
        <f>E15+H15+K15+N15+Q15+T15+W15+Z15</f>
        <v>0</v>
      </c>
    </row>
    <row r="16" spans="1:40" ht="12" customHeight="1" outlineLevel="2">
      <c r="A16" s="69" t="s">
        <v>65</v>
      </c>
      <c r="B16" s="177" t="s">
        <v>71</v>
      </c>
      <c r="C16" s="62">
        <f>'CF-0109'!$G10</f>
        <v>0</v>
      </c>
      <c r="D16" s="62">
        <f>'CF-0109'!$H10</f>
        <v>0</v>
      </c>
      <c r="E16" s="62">
        <f t="shared" si="13"/>
        <v>0</v>
      </c>
      <c r="F16" s="62">
        <f>'CF-0209'!$G10</f>
        <v>0</v>
      </c>
      <c r="G16" s="62">
        <f>'CF-0209'!$H10</f>
        <v>0</v>
      </c>
      <c r="H16" s="62">
        <f t="shared" si="14"/>
        <v>0</v>
      </c>
      <c r="I16" s="62">
        <f>'CF-0309'!$G10</f>
        <v>0</v>
      </c>
      <c r="J16" s="62">
        <f>'CF-0309'!$H10</f>
        <v>0</v>
      </c>
      <c r="K16" s="62">
        <f>'CF-0409'!H10</f>
        <v>0</v>
      </c>
      <c r="L16" s="62">
        <f>'CF-0409'!$G10</f>
        <v>0</v>
      </c>
      <c r="M16" s="62">
        <f>'CF-0409'!$H10</f>
        <v>0</v>
      </c>
      <c r="N16" s="62">
        <f>'CF-0409'!K10</f>
        <v>0</v>
      </c>
      <c r="O16" s="62">
        <f>'CF-0509'!$G9</f>
        <v>0</v>
      </c>
      <c r="P16" s="62">
        <f>'CF-0509'!$H9</f>
        <v>0</v>
      </c>
      <c r="Q16" s="62">
        <f t="shared" si="15"/>
        <v>0</v>
      </c>
      <c r="R16" s="62">
        <f>'CF-0609'!$G10</f>
        <v>0</v>
      </c>
      <c r="S16" s="62">
        <f>'CF-0609'!$H10</f>
        <v>0</v>
      </c>
      <c r="T16" s="62">
        <f t="shared" si="16"/>
        <v>0</v>
      </c>
      <c r="U16" s="62">
        <f>'CF-0709'!$G10</f>
        <v>0</v>
      </c>
      <c r="V16" s="62">
        <f>'CF-0709'!$H10</f>
        <v>0</v>
      </c>
      <c r="W16" s="62">
        <f t="shared" si="17"/>
        <v>0</v>
      </c>
      <c r="X16" s="62">
        <f>'CF-0809'!$G10</f>
        <v>0</v>
      </c>
      <c r="Y16" s="62">
        <f>'CF-0809'!$H10</f>
        <v>0</v>
      </c>
      <c r="Z16" s="62">
        <f t="shared" si="18"/>
        <v>0</v>
      </c>
      <c r="AA16" s="62">
        <f>'CF-0909'!$G10</f>
        <v>0</v>
      </c>
      <c r="AB16" s="62">
        <f>'CF-0909'!$H10</f>
        <v>0</v>
      </c>
      <c r="AC16" s="62">
        <f t="shared" si="19"/>
        <v>0</v>
      </c>
      <c r="AD16" s="62">
        <f>'CF-1009'!$G10</f>
        <v>0</v>
      </c>
      <c r="AE16" s="62">
        <f>'CF-1009'!$H10</f>
        <v>0</v>
      </c>
      <c r="AF16" s="62">
        <f t="shared" si="20"/>
        <v>0</v>
      </c>
      <c r="AG16" s="62">
        <f>'CF-1109'!$G10</f>
        <v>0</v>
      </c>
      <c r="AH16" s="62">
        <f>'CF-1109'!$H10</f>
        <v>0</v>
      </c>
      <c r="AI16" s="62">
        <f t="shared" si="21"/>
        <v>0</v>
      </c>
      <c r="AJ16" s="62">
        <f>'CF-1209'!$G10</f>
        <v>0</v>
      </c>
      <c r="AK16" s="62">
        <f>'CF-1209'!$H10</f>
        <v>0</v>
      </c>
      <c r="AL16" s="62">
        <f t="shared" si="22"/>
        <v>0</v>
      </c>
      <c r="AN16" s="62">
        <f>E16+H16+K16+N16+Q16+T16+W16+Z16+AC16+AF16+AI16+AL16</f>
        <v>0</v>
      </c>
    </row>
    <row r="17" spans="1:40" ht="12" customHeight="1" outlineLevel="2">
      <c r="A17" s="69" t="s">
        <v>2</v>
      </c>
      <c r="B17" s="177" t="s">
        <v>82</v>
      </c>
      <c r="C17" s="62">
        <f>'CF-0109'!$G56</f>
        <v>0</v>
      </c>
      <c r="D17" s="62">
        <f>'CF-0109'!$H56</f>
        <v>0</v>
      </c>
      <c r="E17" s="62">
        <f t="shared" si="13"/>
        <v>0</v>
      </c>
      <c r="F17" s="62">
        <f>'CF-0209'!$G11</f>
        <v>0</v>
      </c>
      <c r="G17" s="62">
        <f>'CF-0109'!$H56</f>
        <v>0</v>
      </c>
      <c r="H17" s="62">
        <f t="shared" si="14"/>
        <v>0</v>
      </c>
      <c r="I17" s="62">
        <f>'CF-0309'!$G11</f>
        <v>0</v>
      </c>
      <c r="J17" s="62">
        <f>'CF-0109'!$H56</f>
        <v>0</v>
      </c>
      <c r="K17" s="62">
        <f>'CF-0409'!H11</f>
        <v>0</v>
      </c>
      <c r="L17" s="62">
        <f>'CF-0409'!$G11</f>
        <v>0</v>
      </c>
      <c r="M17" s="62">
        <f>'CF-0409'!$H11</f>
        <v>0</v>
      </c>
      <c r="N17" s="62">
        <f>'CF-0409'!K11</f>
        <v>0</v>
      </c>
      <c r="O17" s="62">
        <f>'CF-0509'!$G10</f>
        <v>0</v>
      </c>
      <c r="P17" s="62">
        <f>'CF-0509'!$H10</f>
        <v>0</v>
      </c>
      <c r="Q17" s="62">
        <f t="shared" si="15"/>
        <v>0</v>
      </c>
      <c r="R17" s="62">
        <f>'CF-0609'!$G11</f>
        <v>0</v>
      </c>
      <c r="S17" s="62">
        <f>'CF-0609'!$H11</f>
        <v>0</v>
      </c>
      <c r="T17" s="62">
        <f t="shared" si="16"/>
        <v>0</v>
      </c>
      <c r="U17" s="62">
        <f>'CF-0709'!$G11</f>
        <v>0</v>
      </c>
      <c r="V17" s="62">
        <f>'CF-0709'!$H11</f>
        <v>0</v>
      </c>
      <c r="W17" s="62">
        <f t="shared" si="17"/>
        <v>0</v>
      </c>
      <c r="X17" s="62">
        <f>'CF-0809'!$G11</f>
        <v>0</v>
      </c>
      <c r="Y17" s="62">
        <f>'CF-0809'!$H11</f>
        <v>0</v>
      </c>
      <c r="Z17" s="62">
        <f t="shared" si="18"/>
        <v>0</v>
      </c>
      <c r="AA17" s="62">
        <f>'CF-0909'!$G11</f>
        <v>0</v>
      </c>
      <c r="AB17" s="62">
        <f>'CF-0909'!$H11</f>
        <v>0</v>
      </c>
      <c r="AC17" s="62">
        <f t="shared" si="19"/>
        <v>0</v>
      </c>
      <c r="AD17" s="62">
        <f>'CF-1009'!$G11</f>
        <v>0</v>
      </c>
      <c r="AE17" s="62">
        <f>'CF-1009'!$H11</f>
        <v>0</v>
      </c>
      <c r="AF17" s="62">
        <f t="shared" si="20"/>
        <v>0</v>
      </c>
      <c r="AG17" s="62">
        <f>'CF-1109'!$G11</f>
        <v>0</v>
      </c>
      <c r="AH17" s="62">
        <f>'CF-1109'!$H11</f>
        <v>0</v>
      </c>
      <c r="AI17" s="62">
        <f t="shared" si="21"/>
        <v>0</v>
      </c>
      <c r="AJ17" s="62">
        <f>'CF-1209'!$G11</f>
        <v>0</v>
      </c>
      <c r="AK17" s="62">
        <f>'CF-1209'!$H11</f>
        <v>0</v>
      </c>
      <c r="AL17" s="62">
        <f t="shared" si="22"/>
        <v>0</v>
      </c>
      <c r="AN17" s="62">
        <f>E17+H17+K17+N17+Q17+T17+W17+Z17+AC17+AF17+AI17+AL17</f>
        <v>0</v>
      </c>
    </row>
    <row r="18" spans="1:41" ht="12" customHeight="1" outlineLevel="2" thickBot="1">
      <c r="A18" s="69" t="s">
        <v>2</v>
      </c>
      <c r="B18" s="177" t="s">
        <v>83</v>
      </c>
      <c r="C18" s="62">
        <f>'CF-0109'!$G57</f>
        <v>0</v>
      </c>
      <c r="D18" s="62">
        <f>'CF-0109'!$H57</f>
        <v>0</v>
      </c>
      <c r="E18" s="62">
        <f t="shared" si="13"/>
        <v>0</v>
      </c>
      <c r="F18" s="62">
        <f>'CF-0209'!$G12</f>
        <v>0</v>
      </c>
      <c r="G18" s="62">
        <f>'CF-0109'!$H57</f>
        <v>0</v>
      </c>
      <c r="H18" s="62">
        <f t="shared" si="14"/>
        <v>0</v>
      </c>
      <c r="I18" s="62">
        <f>'CF-0309'!$G12</f>
        <v>0</v>
      </c>
      <c r="J18" s="62">
        <f>'CF-0109'!$H57</f>
        <v>0</v>
      </c>
      <c r="K18" s="62">
        <f>'CF-0409'!H12</f>
        <v>0</v>
      </c>
      <c r="L18" s="62">
        <f>'CF-0409'!$G12</f>
        <v>0</v>
      </c>
      <c r="M18" s="62">
        <f>'CF-0409'!$H12</f>
        <v>0</v>
      </c>
      <c r="N18" s="62">
        <f>'CF-0409'!K12</f>
        <v>0</v>
      </c>
      <c r="O18" s="62">
        <f>'CF-0509'!$G11</f>
        <v>0</v>
      </c>
      <c r="P18" s="62">
        <f>'CF-0509'!$H11</f>
        <v>0</v>
      </c>
      <c r="Q18" s="62">
        <f t="shared" si="15"/>
        <v>0</v>
      </c>
      <c r="R18" s="62">
        <f>'CF-0609'!$G12</f>
        <v>0</v>
      </c>
      <c r="S18" s="62">
        <f>'CF-0609'!$H12</f>
        <v>0</v>
      </c>
      <c r="T18" s="62">
        <f t="shared" si="16"/>
        <v>0</v>
      </c>
      <c r="U18" s="62">
        <f>'CF-0709'!$G12</f>
        <v>0</v>
      </c>
      <c r="V18" s="62">
        <f>'CF-0709'!$H12</f>
        <v>0</v>
      </c>
      <c r="W18" s="62">
        <f t="shared" si="17"/>
        <v>0</v>
      </c>
      <c r="X18" s="62">
        <f>'CF-0809'!$G12</f>
        <v>0</v>
      </c>
      <c r="Y18" s="62">
        <f>'CF-0809'!$H12</f>
        <v>0</v>
      </c>
      <c r="Z18" s="62">
        <f t="shared" si="18"/>
        <v>0</v>
      </c>
      <c r="AA18" s="62">
        <f>'CF-0909'!$G12</f>
        <v>0</v>
      </c>
      <c r="AB18" s="62">
        <f>'CF-0909'!$H12</f>
        <v>0</v>
      </c>
      <c r="AC18" s="62">
        <f t="shared" si="19"/>
        <v>0</v>
      </c>
      <c r="AD18" s="62">
        <f>'CF-1009'!$G12</f>
        <v>0</v>
      </c>
      <c r="AE18" s="62">
        <f>'CF-1009'!$H12</f>
        <v>0</v>
      </c>
      <c r="AF18" s="62">
        <f t="shared" si="20"/>
        <v>0</v>
      </c>
      <c r="AG18" s="62">
        <f>'CF-1109'!$G12</f>
        <v>0</v>
      </c>
      <c r="AH18" s="62">
        <f>'CF-1109'!$H12</f>
        <v>0</v>
      </c>
      <c r="AI18" s="62">
        <f t="shared" si="21"/>
        <v>0</v>
      </c>
      <c r="AJ18" s="62">
        <f>'CF-1209'!$G12</f>
        <v>0</v>
      </c>
      <c r="AK18" s="62">
        <f>'CF-1209'!$H12</f>
        <v>0</v>
      </c>
      <c r="AL18" s="62">
        <f t="shared" si="22"/>
        <v>0</v>
      </c>
      <c r="AN18" s="62">
        <f>E18+H18+K18+N18+Q18+T18+W18+Z18+AC18+AF18+AI18+AL18</f>
        <v>0</v>
      </c>
      <c r="AO18" s="149"/>
    </row>
    <row r="19" spans="1:40" s="35" customFormat="1" ht="19.5" customHeight="1" outlineLevel="1" thickBot="1">
      <c r="A19" s="70" t="s">
        <v>66</v>
      </c>
      <c r="B19" s="40" t="s">
        <v>74</v>
      </c>
      <c r="C19" s="63">
        <f>SUM(C4,C12,C15)</f>
        <v>400</v>
      </c>
      <c r="D19" s="63">
        <f>SUM(D4,D12,D15)</f>
        <v>300</v>
      </c>
      <c r="E19" s="63">
        <f t="shared" si="13"/>
        <v>700</v>
      </c>
      <c r="F19" s="63">
        <f>SUM(F4,F12,F15)</f>
        <v>0</v>
      </c>
      <c r="G19" s="63">
        <f>SUM(G4,G12,G15)</f>
        <v>0</v>
      </c>
      <c r="H19" s="63">
        <f t="shared" si="14"/>
        <v>0</v>
      </c>
      <c r="I19" s="63">
        <f>SUM(I4,I12,I15)</f>
        <v>0</v>
      </c>
      <c r="J19" s="63">
        <f>SUM(J4,J12,J15)</f>
        <v>0</v>
      </c>
      <c r="K19" s="63">
        <f aca="true" t="shared" si="23" ref="K19:K25">I19+J19</f>
        <v>0</v>
      </c>
      <c r="L19" s="63">
        <f>SUM(L4,L12,L15)</f>
        <v>0</v>
      </c>
      <c r="M19" s="63">
        <f>SUM(M4,M12,M15)</f>
        <v>0</v>
      </c>
      <c r="N19" s="63">
        <f aca="true" t="shared" si="24" ref="N19:N25">L19+M19</f>
        <v>0</v>
      </c>
      <c r="O19" s="63">
        <f>SUM(O4,O12,O15)</f>
        <v>0</v>
      </c>
      <c r="P19" s="63">
        <f>SUM(P4,P12,P15)</f>
        <v>0</v>
      </c>
      <c r="Q19" s="63">
        <f t="shared" si="15"/>
        <v>0</v>
      </c>
      <c r="R19" s="63">
        <f>SUM(R4,R12,R15)</f>
        <v>0</v>
      </c>
      <c r="S19" s="63">
        <f>SUM(S4,S12,S15)</f>
        <v>0</v>
      </c>
      <c r="T19" s="63">
        <f t="shared" si="16"/>
        <v>0</v>
      </c>
      <c r="U19" s="63">
        <f>SUM(U4,U12,U15)</f>
        <v>0</v>
      </c>
      <c r="V19" s="63">
        <f>SUM(V4,V12,V15)</f>
        <v>0</v>
      </c>
      <c r="W19" s="63">
        <f t="shared" si="17"/>
        <v>0</v>
      </c>
      <c r="X19" s="63">
        <f>SUM(X4,X12,X15)</f>
        <v>0</v>
      </c>
      <c r="Y19" s="63">
        <f>SUM(Y4,Y12,Y15)</f>
        <v>0</v>
      </c>
      <c r="Z19" s="63">
        <f t="shared" si="18"/>
        <v>0</v>
      </c>
      <c r="AA19" s="63">
        <f>SUM(AA4,AA12,AA15)</f>
        <v>0</v>
      </c>
      <c r="AB19" s="63">
        <f>SUM(AB4,AB12,AB15)</f>
        <v>0</v>
      </c>
      <c r="AC19" s="63">
        <f t="shared" si="19"/>
        <v>0</v>
      </c>
      <c r="AD19" s="63">
        <f>SUM(AD4,AD12,AD15)</f>
        <v>0</v>
      </c>
      <c r="AE19" s="63">
        <f>SUM(AE4,AE12,AE15)</f>
        <v>0</v>
      </c>
      <c r="AF19" s="63">
        <f t="shared" si="20"/>
        <v>0</v>
      </c>
      <c r="AG19" s="63">
        <f>SUM(AG4,AG12,AG15)</f>
        <v>0</v>
      </c>
      <c r="AH19" s="63">
        <f>SUM(AH4,AH12,AH15)</f>
        <v>0</v>
      </c>
      <c r="AI19" s="63">
        <f t="shared" si="21"/>
        <v>0</v>
      </c>
      <c r="AJ19" s="63">
        <f>SUM(AJ4,AJ12,AJ15)</f>
        <v>0</v>
      </c>
      <c r="AK19" s="63">
        <f>SUM(AK4,AK12,AK15)</f>
        <v>0</v>
      </c>
      <c r="AL19" s="63">
        <f t="shared" si="22"/>
        <v>0</v>
      </c>
      <c r="AN19" s="63">
        <f>SUM(AN4,AN12,AN15)</f>
        <v>700</v>
      </c>
    </row>
    <row r="20" spans="1:40" s="31" customFormat="1" ht="15" customHeight="1" outlineLevel="1">
      <c r="A20" s="71"/>
      <c r="B20" s="37" t="s">
        <v>75</v>
      </c>
      <c r="C20" s="64">
        <f>SUMIF($A$4:$A$18,"+",C$4:C$19)</f>
        <v>400</v>
      </c>
      <c r="D20" s="64">
        <f>SUMIF($A$4:$A$18,"+",D$4:D$19)</f>
        <v>300</v>
      </c>
      <c r="E20" s="64">
        <f t="shared" si="13"/>
        <v>700</v>
      </c>
      <c r="F20" s="64">
        <f>SUMIF($A$4:$A$18,"+",F$4:F$19)</f>
        <v>0</v>
      </c>
      <c r="G20" s="64">
        <f>SUMIF($A$4:$A$18,"+",G$4:G$19)</f>
        <v>0</v>
      </c>
      <c r="H20" s="64">
        <f t="shared" si="14"/>
        <v>0</v>
      </c>
      <c r="I20" s="64">
        <f>SUMIF($A$4:$A$18,"+",I$4:I$19)</f>
        <v>0</v>
      </c>
      <c r="J20" s="64">
        <f>SUMIF($A$4:$A$18,"+",J$4:J$19)</f>
        <v>0</v>
      </c>
      <c r="K20" s="64">
        <f t="shared" si="23"/>
        <v>0</v>
      </c>
      <c r="L20" s="64">
        <f>SUMIF($A$4:$A$18,"+",L$4:L$19)</f>
        <v>0</v>
      </c>
      <c r="M20" s="64">
        <f>SUMIF($A$4:$A$18,"+",M$4:M$19)</f>
        <v>0</v>
      </c>
      <c r="N20" s="64">
        <f t="shared" si="24"/>
        <v>0</v>
      </c>
      <c r="O20" s="64">
        <f>SUMIF($A$4:$A$18,"+",O$4:O$19)</f>
        <v>0</v>
      </c>
      <c r="P20" s="64">
        <f>SUMIF($A$4:$A$18,"+",P$4:P$19)</f>
        <v>0</v>
      </c>
      <c r="Q20" s="64">
        <f t="shared" si="15"/>
        <v>0</v>
      </c>
      <c r="R20" s="64">
        <f>SUMIF($A$4:$A$18,"+",R$4:R$19)</f>
        <v>0</v>
      </c>
      <c r="S20" s="64">
        <f>SUMIF($A$4:$A$18,"+",S$4:S$19)</f>
        <v>0</v>
      </c>
      <c r="T20" s="64">
        <f t="shared" si="16"/>
        <v>0</v>
      </c>
      <c r="U20" s="64">
        <f>SUMIF($A$4:$A$18,"+",U$4:U$19)</f>
        <v>0</v>
      </c>
      <c r="V20" s="64">
        <f>SUMIF($A$4:$A$18,"+",V$4:V$19)</f>
        <v>0</v>
      </c>
      <c r="W20" s="64">
        <f t="shared" si="17"/>
        <v>0</v>
      </c>
      <c r="X20" s="64">
        <f>SUMIF($A$4:$A$18,"+",X$4:X$19)</f>
        <v>0</v>
      </c>
      <c r="Y20" s="64">
        <f>SUMIF($A$4:$A$18,"+",Y$4:Y$19)</f>
        <v>0</v>
      </c>
      <c r="Z20" s="64">
        <f t="shared" si="18"/>
        <v>0</v>
      </c>
      <c r="AA20" s="64">
        <f>SUMIF($A$4:$A$18,"+",AA$4:AA$19)</f>
        <v>0</v>
      </c>
      <c r="AB20" s="64">
        <f>SUMIF($A$4:$A$18,"+",AB$4:AB$19)</f>
        <v>0</v>
      </c>
      <c r="AC20" s="64">
        <f t="shared" si="19"/>
        <v>0</v>
      </c>
      <c r="AD20" s="64">
        <f>SUMIF($A$4:$A$18,"+",AD$4:AD$19)</f>
        <v>0</v>
      </c>
      <c r="AE20" s="64">
        <f>SUMIF($A$4:$A$18,"+",AE$4:AE$19)</f>
        <v>0</v>
      </c>
      <c r="AF20" s="64">
        <f t="shared" si="20"/>
        <v>0</v>
      </c>
      <c r="AG20" s="64">
        <f>SUMIF($A$4:$A$18,"+",AG$4:AG$19)</f>
        <v>0</v>
      </c>
      <c r="AH20" s="64">
        <f>SUMIF($A$4:$A$18,"+",AH$4:AH$19)</f>
        <v>0</v>
      </c>
      <c r="AI20" s="64">
        <f t="shared" si="21"/>
        <v>0</v>
      </c>
      <c r="AJ20" s="64">
        <f>SUMIF($A$4:$A$18,"+",AJ$4:AJ$19)</f>
        <v>0</v>
      </c>
      <c r="AK20" s="64">
        <f>SUMIF($A$4:$A$18,"+",AK$4:AK$19)</f>
        <v>0</v>
      </c>
      <c r="AL20" s="64">
        <f t="shared" si="22"/>
        <v>0</v>
      </c>
      <c r="AN20" s="64">
        <f>SUMIF($A$4:$A$18,"+",AN$4:AN$19)</f>
        <v>700</v>
      </c>
    </row>
    <row r="21" spans="1:40" ht="12" customHeight="1" outlineLevel="2">
      <c r="A21" s="69"/>
      <c r="B21" s="177" t="s">
        <v>76</v>
      </c>
      <c r="C21" s="62"/>
      <c r="D21" s="62"/>
      <c r="E21" s="62">
        <f t="shared" si="13"/>
        <v>0</v>
      </c>
      <c r="F21" s="62"/>
      <c r="G21" s="62"/>
      <c r="H21" s="62">
        <f t="shared" si="14"/>
        <v>0</v>
      </c>
      <c r="I21" s="62"/>
      <c r="J21" s="62"/>
      <c r="K21" s="62">
        <f t="shared" si="23"/>
        <v>0</v>
      </c>
      <c r="L21" s="62"/>
      <c r="M21" s="62"/>
      <c r="N21" s="62">
        <f t="shared" si="24"/>
        <v>0</v>
      </c>
      <c r="O21" s="62"/>
      <c r="P21" s="62"/>
      <c r="Q21" s="62">
        <f t="shared" si="15"/>
        <v>0</v>
      </c>
      <c r="R21" s="62"/>
      <c r="S21" s="62"/>
      <c r="T21" s="62">
        <f t="shared" si="16"/>
        <v>0</v>
      </c>
      <c r="U21" s="62"/>
      <c r="V21" s="62"/>
      <c r="W21" s="62">
        <f t="shared" si="17"/>
        <v>0</v>
      </c>
      <c r="X21" s="62"/>
      <c r="Y21" s="62"/>
      <c r="Z21" s="62">
        <f t="shared" si="18"/>
        <v>0</v>
      </c>
      <c r="AA21" s="62"/>
      <c r="AB21" s="62"/>
      <c r="AC21" s="62">
        <f t="shared" si="19"/>
        <v>0</v>
      </c>
      <c r="AD21" s="62"/>
      <c r="AE21" s="62"/>
      <c r="AF21" s="62">
        <f t="shared" si="20"/>
        <v>0</v>
      </c>
      <c r="AG21" s="62"/>
      <c r="AH21" s="62"/>
      <c r="AI21" s="62">
        <f t="shared" si="21"/>
        <v>0</v>
      </c>
      <c r="AJ21" s="62"/>
      <c r="AK21" s="62"/>
      <c r="AL21" s="62">
        <f t="shared" si="22"/>
        <v>0</v>
      </c>
      <c r="AN21" s="62"/>
    </row>
    <row r="22" spans="1:40" ht="12" customHeight="1" outlineLevel="2">
      <c r="A22" s="69"/>
      <c r="B22" s="177" t="s">
        <v>77</v>
      </c>
      <c r="C22" s="62">
        <f>SUM(C5,C6,C7,C13)</f>
        <v>400</v>
      </c>
      <c r="D22" s="62">
        <f>SUM(D5,D6,D7,D13)</f>
        <v>300</v>
      </c>
      <c r="E22" s="62">
        <f t="shared" si="13"/>
        <v>700</v>
      </c>
      <c r="F22" s="62">
        <f>SUM(F5,F6,F7,F13)</f>
        <v>0</v>
      </c>
      <c r="G22" s="62">
        <f>SUM(G5,G6,G7,G13)</f>
        <v>0</v>
      </c>
      <c r="H22" s="62">
        <f t="shared" si="14"/>
        <v>0</v>
      </c>
      <c r="I22" s="62">
        <f>SUM(I5,I6,I7,I13)</f>
        <v>0</v>
      </c>
      <c r="J22" s="62">
        <f>SUM(J5,J6,J7,J13)</f>
        <v>0</v>
      </c>
      <c r="K22" s="62">
        <f t="shared" si="23"/>
        <v>0</v>
      </c>
      <c r="L22" s="62">
        <f>SUM(L5,L6,L7,L13)</f>
        <v>0</v>
      </c>
      <c r="M22" s="62">
        <f>SUM(M5,M6,M7,M13)</f>
        <v>0</v>
      </c>
      <c r="N22" s="62">
        <f t="shared" si="24"/>
        <v>0</v>
      </c>
      <c r="O22" s="62">
        <f>SUM(O5,O6,O7,O13)</f>
        <v>0</v>
      </c>
      <c r="P22" s="62">
        <f>SUM(P5,P6,P7,P13)</f>
        <v>0</v>
      </c>
      <c r="Q22" s="62">
        <f t="shared" si="15"/>
        <v>0</v>
      </c>
      <c r="R22" s="62">
        <f>SUM(R5,R6,R7,R13)</f>
        <v>0</v>
      </c>
      <c r="S22" s="62">
        <f>SUM(S5,S6,S7,S13)</f>
        <v>0</v>
      </c>
      <c r="T22" s="62">
        <f t="shared" si="16"/>
        <v>0</v>
      </c>
      <c r="U22" s="62">
        <f>SUM(U5,U6,U7,U13)</f>
        <v>0</v>
      </c>
      <c r="V22" s="62">
        <f>SUM(V5,V6,V7,V13)</f>
        <v>0</v>
      </c>
      <c r="W22" s="62">
        <f t="shared" si="17"/>
        <v>0</v>
      </c>
      <c r="X22" s="62">
        <f>SUM(X5,X6,X7,X13)</f>
        <v>0</v>
      </c>
      <c r="Y22" s="62">
        <f>SUM(Y5,Y6,Y7,Y13)</f>
        <v>0</v>
      </c>
      <c r="Z22" s="62">
        <f t="shared" si="18"/>
        <v>0</v>
      </c>
      <c r="AA22" s="62">
        <f>SUM(AA5,AA6,AA7,AA13)</f>
        <v>0</v>
      </c>
      <c r="AB22" s="62">
        <f>SUM(AB5,AB6,AB7,AB13)</f>
        <v>0</v>
      </c>
      <c r="AC22" s="62">
        <f t="shared" si="19"/>
        <v>0</v>
      </c>
      <c r="AD22" s="62">
        <f>SUM(AD5,AD6,AD7,AD13)</f>
        <v>0</v>
      </c>
      <c r="AE22" s="62">
        <f>SUM(AE5,AE6,AE7,AE13)</f>
        <v>0</v>
      </c>
      <c r="AF22" s="62">
        <f t="shared" si="20"/>
        <v>0</v>
      </c>
      <c r="AG22" s="62">
        <f>SUM(AG5,AG6,AG7,AG13)</f>
        <v>0</v>
      </c>
      <c r="AH22" s="62">
        <f>SUM(AH5,AH6,AH7,AH13)</f>
        <v>0</v>
      </c>
      <c r="AI22" s="62">
        <f t="shared" si="21"/>
        <v>0</v>
      </c>
      <c r="AJ22" s="62">
        <f>SUM(AJ5,AJ6,AJ7,AJ13)</f>
        <v>0</v>
      </c>
      <c r="AK22" s="62">
        <f>SUM(AK5,AK6,AK7,AK13)</f>
        <v>0</v>
      </c>
      <c r="AL22" s="62">
        <f t="shared" si="22"/>
        <v>0</v>
      </c>
      <c r="AN22" s="62">
        <f>SUM(AN5,AN6,AN7,AN13)</f>
        <v>700</v>
      </c>
    </row>
    <row r="23" spans="1:40" ht="12" customHeight="1" outlineLevel="2">
      <c r="A23" s="69"/>
      <c r="B23" s="177" t="s">
        <v>78</v>
      </c>
      <c r="C23" s="62">
        <f>C16</f>
        <v>0</v>
      </c>
      <c r="D23" s="62">
        <f>D16</f>
        <v>0</v>
      </c>
      <c r="E23" s="62">
        <f t="shared" si="13"/>
        <v>0</v>
      </c>
      <c r="F23" s="62">
        <f>F16</f>
        <v>0</v>
      </c>
      <c r="G23" s="62">
        <f>G16</f>
        <v>0</v>
      </c>
      <c r="H23" s="62">
        <f t="shared" si="14"/>
        <v>0</v>
      </c>
      <c r="I23" s="62">
        <f>I16</f>
        <v>0</v>
      </c>
      <c r="J23" s="62">
        <f>J16</f>
        <v>0</v>
      </c>
      <c r="K23" s="62">
        <f t="shared" si="23"/>
        <v>0</v>
      </c>
      <c r="L23" s="62">
        <f>L16</f>
        <v>0</v>
      </c>
      <c r="M23" s="62">
        <f>M16</f>
        <v>0</v>
      </c>
      <c r="N23" s="62">
        <f t="shared" si="24"/>
        <v>0</v>
      </c>
      <c r="O23" s="62">
        <f>O16</f>
        <v>0</v>
      </c>
      <c r="P23" s="62">
        <f>P16</f>
        <v>0</v>
      </c>
      <c r="Q23" s="62">
        <f t="shared" si="15"/>
        <v>0</v>
      </c>
      <c r="R23" s="62">
        <f>R16</f>
        <v>0</v>
      </c>
      <c r="S23" s="62">
        <f>S16</f>
        <v>0</v>
      </c>
      <c r="T23" s="62">
        <f t="shared" si="16"/>
        <v>0</v>
      </c>
      <c r="U23" s="62">
        <f>U16</f>
        <v>0</v>
      </c>
      <c r="V23" s="62">
        <f>V16</f>
        <v>0</v>
      </c>
      <c r="W23" s="62">
        <f t="shared" si="17"/>
        <v>0</v>
      </c>
      <c r="X23" s="62">
        <f>X16</f>
        <v>0</v>
      </c>
      <c r="Y23" s="62">
        <f>Y16</f>
        <v>0</v>
      </c>
      <c r="Z23" s="62">
        <f t="shared" si="18"/>
        <v>0</v>
      </c>
      <c r="AA23" s="62">
        <f>AA16</f>
        <v>0</v>
      </c>
      <c r="AB23" s="62">
        <f>AB16</f>
        <v>0</v>
      </c>
      <c r="AC23" s="62">
        <f t="shared" si="19"/>
        <v>0</v>
      </c>
      <c r="AD23" s="62">
        <f>AD16</f>
        <v>0</v>
      </c>
      <c r="AE23" s="62">
        <f>AE16</f>
        <v>0</v>
      </c>
      <c r="AF23" s="62">
        <f t="shared" si="20"/>
        <v>0</v>
      </c>
      <c r="AG23" s="62">
        <f>AG16</f>
        <v>0</v>
      </c>
      <c r="AH23" s="62">
        <f>AH16</f>
        <v>0</v>
      </c>
      <c r="AI23" s="62">
        <f t="shared" si="21"/>
        <v>0</v>
      </c>
      <c r="AJ23" s="62">
        <f>AJ16</f>
        <v>0</v>
      </c>
      <c r="AK23" s="62">
        <f>AK16</f>
        <v>0</v>
      </c>
      <c r="AL23" s="62">
        <f t="shared" si="22"/>
        <v>0</v>
      </c>
      <c r="AN23" s="62">
        <f>AN16</f>
        <v>0</v>
      </c>
    </row>
    <row r="24" spans="1:40" s="31" customFormat="1" ht="15" customHeight="1" outlineLevel="1" thickBot="1">
      <c r="A24" s="71"/>
      <c r="B24" s="37" t="s">
        <v>79</v>
      </c>
      <c r="C24" s="64">
        <f>SUMIF($A$4:$A$18,"-",C$4:C$19)</f>
        <v>0</v>
      </c>
      <c r="D24" s="64">
        <f>SUMIF($A$4:$A$18,"-",D$4:D$19)</f>
        <v>0</v>
      </c>
      <c r="E24" s="64">
        <f t="shared" si="13"/>
        <v>0</v>
      </c>
      <c r="F24" s="64">
        <f>SUMIF($A$4:$A$18,"-",F$4:F$19)</f>
        <v>0</v>
      </c>
      <c r="G24" s="64">
        <f>SUMIF($A$4:$A$18,"-",G$4:G$19)</f>
        <v>0</v>
      </c>
      <c r="H24" s="64">
        <f t="shared" si="14"/>
        <v>0</v>
      </c>
      <c r="I24" s="64">
        <f>SUMIF($A$4:$A$18,"-",I$4:I$19)</f>
        <v>0</v>
      </c>
      <c r="J24" s="64">
        <f>SUMIF($A$4:$A$18,"-",J$4:J$19)</f>
        <v>0</v>
      </c>
      <c r="K24" s="64">
        <f t="shared" si="23"/>
        <v>0</v>
      </c>
      <c r="L24" s="64">
        <f>SUMIF($A$4:$A$18,"-",L$4:L$19)</f>
        <v>0</v>
      </c>
      <c r="M24" s="64">
        <f>SUMIF($A$4:$A$18,"-",M$4:M$19)</f>
        <v>0</v>
      </c>
      <c r="N24" s="64">
        <f t="shared" si="24"/>
        <v>0</v>
      </c>
      <c r="O24" s="64">
        <f>SUMIF($A$4:$A$18,"-",O$4:O$19)</f>
        <v>0</v>
      </c>
      <c r="P24" s="64">
        <f>SUMIF($A$4:$A$18,"-",P$4:P$19)</f>
        <v>0</v>
      </c>
      <c r="Q24" s="64">
        <f t="shared" si="15"/>
        <v>0</v>
      </c>
      <c r="R24" s="64">
        <f>SUMIF($A$4:$A$18,"-",R$4:R$19)</f>
        <v>0</v>
      </c>
      <c r="S24" s="64">
        <f>SUMIF($A$4:$A$18,"-",S$4:S$19)</f>
        <v>0</v>
      </c>
      <c r="T24" s="64">
        <f t="shared" si="16"/>
        <v>0</v>
      </c>
      <c r="U24" s="64">
        <f>SUMIF($A$4:$A$18,"-",U$4:U$19)</f>
        <v>0</v>
      </c>
      <c r="V24" s="64">
        <f>SUMIF($A$4:$A$18,"-",V$4:V$19)</f>
        <v>0</v>
      </c>
      <c r="W24" s="64">
        <f t="shared" si="17"/>
        <v>0</v>
      </c>
      <c r="X24" s="64">
        <f>SUMIF($A$4:$A$18,"-",X$4:X$19)</f>
        <v>0</v>
      </c>
      <c r="Y24" s="64">
        <f>SUMIF($A$4:$A$18,"-",Y$4:Y$19)</f>
        <v>0</v>
      </c>
      <c r="Z24" s="64">
        <f t="shared" si="18"/>
        <v>0</v>
      </c>
      <c r="AA24" s="64">
        <f>SUMIF($A$4:$A$18,"-",AA$4:AA$19)</f>
        <v>0</v>
      </c>
      <c r="AB24" s="64">
        <f>SUMIF($A$4:$A$18,"-",AB$4:AB$19)</f>
        <v>0</v>
      </c>
      <c r="AC24" s="64">
        <f t="shared" si="19"/>
        <v>0</v>
      </c>
      <c r="AD24" s="64">
        <f>SUMIF($A$4:$A$18,"-",AD$4:AD$19)</f>
        <v>0</v>
      </c>
      <c r="AE24" s="64">
        <f>SUMIF($A$4:$A$18,"-",AE$4:AE$19)</f>
        <v>0</v>
      </c>
      <c r="AF24" s="64">
        <f t="shared" si="20"/>
        <v>0</v>
      </c>
      <c r="AG24" s="64">
        <f>SUMIF($A$4:$A$18,"-",AG$4:AG$19)</f>
        <v>0</v>
      </c>
      <c r="AH24" s="64">
        <f>SUMIF($A$4:$A$18,"-",AH$4:AH$19)</f>
        <v>0</v>
      </c>
      <c r="AI24" s="64">
        <f t="shared" si="21"/>
        <v>0</v>
      </c>
      <c r="AJ24" s="64">
        <f>SUMIF($A$4:$A$18,"-",AJ$4:AJ$19)</f>
        <v>0</v>
      </c>
      <c r="AK24" s="64">
        <f>SUMIF($A$4:$A$18,"-",AK$4:AK$19)</f>
        <v>0</v>
      </c>
      <c r="AL24" s="64">
        <f t="shared" si="22"/>
        <v>0</v>
      </c>
      <c r="AN24" s="64">
        <f>SUMIF($A$4:$A$18,"-",AN$4:AN$19)</f>
        <v>0</v>
      </c>
    </row>
    <row r="25" spans="1:40" s="34" customFormat="1" ht="29.25" customHeight="1" thickBot="1">
      <c r="A25" s="67"/>
      <c r="B25" s="39" t="s">
        <v>80</v>
      </c>
      <c r="C25" s="60">
        <f>C3+C19</f>
        <v>900</v>
      </c>
      <c r="D25" s="60">
        <f>D3+D19</f>
        <v>700</v>
      </c>
      <c r="E25" s="60">
        <f t="shared" si="13"/>
        <v>1600</v>
      </c>
      <c r="F25" s="60">
        <f>F3+F19</f>
        <v>900</v>
      </c>
      <c r="G25" s="60">
        <f>G3+G19</f>
        <v>700</v>
      </c>
      <c r="H25" s="60">
        <f t="shared" si="14"/>
        <v>1600</v>
      </c>
      <c r="I25" s="60">
        <f>I3+I19</f>
        <v>900</v>
      </c>
      <c r="J25" s="60">
        <f>J3+J19</f>
        <v>700</v>
      </c>
      <c r="K25" s="60">
        <f t="shared" si="23"/>
        <v>1600</v>
      </c>
      <c r="L25" s="60">
        <f>L3+L19</f>
        <v>900</v>
      </c>
      <c r="M25" s="60">
        <f>M3+M19</f>
        <v>700</v>
      </c>
      <c r="N25" s="60">
        <f t="shared" si="24"/>
        <v>1600</v>
      </c>
      <c r="O25" s="60">
        <f>O3+O19</f>
        <v>900</v>
      </c>
      <c r="P25" s="60">
        <f>P3+P19</f>
        <v>700</v>
      </c>
      <c r="Q25" s="60">
        <f t="shared" si="15"/>
        <v>1600</v>
      </c>
      <c r="R25" s="60">
        <f>R3+R19</f>
        <v>900</v>
      </c>
      <c r="S25" s="60">
        <f>S3+S19</f>
        <v>700</v>
      </c>
      <c r="T25" s="60">
        <f t="shared" si="16"/>
        <v>1600</v>
      </c>
      <c r="U25" s="60">
        <f>U3+U19</f>
        <v>900</v>
      </c>
      <c r="V25" s="60">
        <f>V3+V19</f>
        <v>700</v>
      </c>
      <c r="W25" s="60">
        <f t="shared" si="17"/>
        <v>1600</v>
      </c>
      <c r="X25" s="60">
        <f>X3+X19</f>
        <v>900</v>
      </c>
      <c r="Y25" s="60">
        <f>Y3+Y19</f>
        <v>700</v>
      </c>
      <c r="Z25" s="60">
        <f t="shared" si="18"/>
        <v>1600</v>
      </c>
      <c r="AA25" s="60">
        <f>AA3+AA19</f>
        <v>900</v>
      </c>
      <c r="AB25" s="60">
        <f>AB3+AB19</f>
        <v>700</v>
      </c>
      <c r="AC25" s="60">
        <f t="shared" si="19"/>
        <v>1600</v>
      </c>
      <c r="AD25" s="60">
        <f>AD3+AD19</f>
        <v>900</v>
      </c>
      <c r="AE25" s="60">
        <f>AE3+AE19</f>
        <v>700</v>
      </c>
      <c r="AF25" s="60">
        <f t="shared" si="20"/>
        <v>1600</v>
      </c>
      <c r="AG25" s="60">
        <f>AG3+AG19</f>
        <v>900</v>
      </c>
      <c r="AH25" s="60">
        <f>AH3+AH19</f>
        <v>700</v>
      </c>
      <c r="AI25" s="60">
        <f t="shared" si="21"/>
        <v>1600</v>
      </c>
      <c r="AJ25" s="60">
        <f>AJ3+AJ19</f>
        <v>900</v>
      </c>
      <c r="AK25" s="60">
        <f>AK3+AK19</f>
        <v>700</v>
      </c>
      <c r="AL25" s="60">
        <f t="shared" si="22"/>
        <v>1600</v>
      </c>
      <c r="AN25" s="60">
        <f>AN3+AN19</f>
        <v>1600</v>
      </c>
    </row>
    <row r="33" spans="1:40" ht="15">
      <c r="A33" s="26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</row>
  </sheetData>
  <sheetProtection/>
  <conditionalFormatting sqref="AN3:AN25 C3:AL25">
    <cfRule type="cellIs" priority="1" dxfId="0" operator="equal" stopIfTrue="1">
      <formula>0</formula>
    </cfRule>
  </conditionalFormatting>
  <conditionalFormatting sqref="B24 B19:B20 B4 B15 B12 AN33 C33:AL33">
    <cfRule type="cellIs" priority="2" dxfId="1" operator="equal" stopIfTrue="1">
      <formula>0</formula>
    </cfRule>
  </conditionalFormatting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portrait" paperSize="9" scale="50" r:id="rId1"/>
  <headerFooter alignWithMargins="0">
    <oddHeader>&amp;C&amp;"Arial Cyr,полужирный"ЗАО "Русздравпроект"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P33"/>
  <sheetViews>
    <sheetView showGridLines="0" zoomScale="80" zoomScaleNormal="80" workbookViewId="0" topLeftCell="A1">
      <pane xSplit="2" ySplit="1" topLeftCell="N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8" sqref="Q8"/>
    </sheetView>
  </sheetViews>
  <sheetFormatPr defaultColWidth="9.00390625" defaultRowHeight="12.75" outlineLevelRow="2" outlineLevelCol="2"/>
  <cols>
    <col min="1" max="1" width="3.00390625" style="29" customWidth="1"/>
    <col min="2" max="2" width="43.875" style="25" customWidth="1"/>
    <col min="3" max="3" width="17.125" style="33" hidden="1" customWidth="1" outlineLevel="2"/>
    <col min="4" max="4" width="16.50390625" style="33" hidden="1" customWidth="1" outlineLevel="2"/>
    <col min="5" max="5" width="17.375" style="33" customWidth="1" outlineLevel="1" collapsed="1"/>
    <col min="6" max="6" width="17.125" style="33" hidden="1" customWidth="1" outlineLevel="2"/>
    <col min="7" max="7" width="16.50390625" style="33" hidden="1" customWidth="1" outlineLevel="2"/>
    <col min="8" max="8" width="17.375" style="33" customWidth="1" outlineLevel="1" collapsed="1"/>
    <col min="9" max="9" width="17.125" style="33" hidden="1" customWidth="1" outlineLevel="2"/>
    <col min="10" max="10" width="16.50390625" style="33" hidden="1" customWidth="1" outlineLevel="2"/>
    <col min="11" max="11" width="17.375" style="33" customWidth="1" outlineLevel="1" collapsed="1"/>
    <col min="12" max="12" width="17.125" style="33" hidden="1" customWidth="1" outlineLevel="2"/>
    <col min="13" max="13" width="16.50390625" style="33" hidden="1" customWidth="1" outlineLevel="2"/>
    <col min="14" max="14" width="17.375" style="33" customWidth="1" outlineLevel="1" collapsed="1"/>
    <col min="15" max="15" width="17.125" style="33" hidden="1" customWidth="1" outlineLevel="2"/>
    <col min="16" max="16" width="16.50390625" style="33" hidden="1" customWidth="1" outlineLevel="2"/>
    <col min="17" max="17" width="17.375" style="33" customWidth="1" outlineLevel="1" collapsed="1"/>
    <col min="18" max="18" width="17.125" style="33" hidden="1" customWidth="1" outlineLevel="2"/>
    <col min="19" max="19" width="16.50390625" style="33" hidden="1" customWidth="1" outlineLevel="2"/>
    <col min="20" max="20" width="17.375" style="33" customWidth="1" outlineLevel="1" collapsed="1"/>
    <col min="21" max="21" width="17.125" style="33" hidden="1" customWidth="1" outlineLevel="2"/>
    <col min="22" max="22" width="16.50390625" style="33" hidden="1" customWidth="1" outlineLevel="2"/>
    <col min="23" max="23" width="17.375" style="33" customWidth="1" outlineLevel="1" collapsed="1"/>
    <col min="24" max="24" width="17.125" style="33" hidden="1" customWidth="1" outlineLevel="2"/>
    <col min="25" max="25" width="16.50390625" style="33" hidden="1" customWidth="1" outlineLevel="2"/>
    <col min="26" max="26" width="17.375" style="33" customWidth="1" outlineLevel="1" collapsed="1"/>
    <col min="27" max="27" width="17.125" style="33" hidden="1" customWidth="1" outlineLevel="2"/>
    <col min="28" max="28" width="16.50390625" style="33" hidden="1" customWidth="1" outlineLevel="2"/>
    <col min="29" max="29" width="17.375" style="33" customWidth="1" outlineLevel="1" collapsed="1"/>
    <col min="30" max="30" width="17.125" style="33" hidden="1" customWidth="1" outlineLevel="2"/>
    <col min="31" max="31" width="16.50390625" style="33" hidden="1" customWidth="1" outlineLevel="2"/>
    <col min="32" max="32" width="17.375" style="33" customWidth="1" outlineLevel="1" collapsed="1"/>
    <col min="33" max="33" width="17.125" style="33" hidden="1" customWidth="1" outlineLevel="2"/>
    <col min="34" max="34" width="16.50390625" style="33" hidden="1" customWidth="1" outlineLevel="2"/>
    <col min="35" max="35" width="17.375" style="33" customWidth="1" outlineLevel="1" collapsed="1"/>
    <col min="36" max="36" width="17.125" style="33" hidden="1" customWidth="1" outlineLevel="2"/>
    <col min="37" max="37" width="16.50390625" style="33" hidden="1" customWidth="1" outlineLevel="2"/>
    <col min="38" max="38" width="17.375" style="33" customWidth="1" outlineLevel="1" collapsed="1"/>
    <col min="39" max="39" width="9.125" style="25" customWidth="1"/>
    <col min="40" max="40" width="17.375" style="33" customWidth="1" collapsed="1"/>
    <col min="41" max="41" width="13.125" style="25" customWidth="1"/>
    <col min="42" max="42" width="10.50390625" style="25" customWidth="1"/>
    <col min="43" max="16384" width="9.125" style="25" customWidth="1"/>
  </cols>
  <sheetData>
    <row r="1" spans="1:40" s="19" customFormat="1" ht="30" customHeight="1" thickBot="1">
      <c r="A1" s="18" t="s">
        <v>67</v>
      </c>
      <c r="C1" s="117"/>
      <c r="D1" s="117"/>
      <c r="E1" s="116">
        <f>'ОПиУ план'!D1</f>
        <v>39844</v>
      </c>
      <c r="F1" s="117"/>
      <c r="G1" s="117"/>
      <c r="H1" s="116">
        <f>'ОПиУ план'!G1</f>
        <v>39872</v>
      </c>
      <c r="I1" s="117"/>
      <c r="J1" s="117"/>
      <c r="K1" s="116">
        <f>'ОПиУ план'!J1</f>
        <v>39903</v>
      </c>
      <c r="L1" s="117"/>
      <c r="M1" s="117"/>
      <c r="N1" s="116">
        <f>'ОПиУ план'!M1</f>
        <v>39933</v>
      </c>
      <c r="O1" s="117"/>
      <c r="P1" s="117"/>
      <c r="Q1" s="116">
        <f>'ОПиУ план'!P1</f>
        <v>39964</v>
      </c>
      <c r="R1" s="117"/>
      <c r="S1" s="117"/>
      <c r="T1" s="116">
        <f>'ОПиУ план'!S1</f>
        <v>39994</v>
      </c>
      <c r="U1" s="117"/>
      <c r="V1" s="117"/>
      <c r="W1" s="116">
        <f>'ОПиУ план'!V1</f>
        <v>40025</v>
      </c>
      <c r="X1" s="117"/>
      <c r="Y1" s="117"/>
      <c r="Z1" s="116">
        <f>'ОПиУ план'!Y1</f>
        <v>40056</v>
      </c>
      <c r="AA1" s="117"/>
      <c r="AB1" s="117"/>
      <c r="AC1" s="116">
        <f>'ОПиУ план'!AB1</f>
        <v>40086</v>
      </c>
      <c r="AD1" s="117"/>
      <c r="AE1" s="117"/>
      <c r="AF1" s="116">
        <f>'ОПиУ план'!AE1</f>
        <v>40117</v>
      </c>
      <c r="AG1" s="117"/>
      <c r="AH1" s="117"/>
      <c r="AI1" s="116">
        <f>'ОПиУ план'!AH1</f>
        <v>40147</v>
      </c>
      <c r="AJ1" s="117"/>
      <c r="AK1" s="117"/>
      <c r="AL1" s="116">
        <f>'ОПиУ план'!AK1</f>
        <v>40178</v>
      </c>
      <c r="AN1" s="148" t="str">
        <f>'ОПиУ план'!AO1</f>
        <v>всего 2009</v>
      </c>
    </row>
    <row r="2" spans="1:40" s="24" customFormat="1" ht="19.5" customHeight="1" thickBot="1">
      <c r="A2" s="66"/>
      <c r="B2" s="38" t="s">
        <v>72</v>
      </c>
      <c r="C2" s="65" t="s">
        <v>108</v>
      </c>
      <c r="D2" s="65" t="s">
        <v>106</v>
      </c>
      <c r="E2" s="65" t="s">
        <v>105</v>
      </c>
      <c r="F2" s="65" t="s">
        <v>108</v>
      </c>
      <c r="G2" s="65" t="s">
        <v>106</v>
      </c>
      <c r="H2" s="65" t="s">
        <v>105</v>
      </c>
      <c r="I2" s="65" t="s">
        <v>108</v>
      </c>
      <c r="J2" s="65" t="s">
        <v>106</v>
      </c>
      <c r="K2" s="65" t="s">
        <v>105</v>
      </c>
      <c r="L2" s="65" t="s">
        <v>108</v>
      </c>
      <c r="M2" s="65" t="s">
        <v>106</v>
      </c>
      <c r="N2" s="65" t="s">
        <v>105</v>
      </c>
      <c r="O2" s="65" t="s">
        <v>108</v>
      </c>
      <c r="P2" s="65" t="s">
        <v>106</v>
      </c>
      <c r="Q2" s="65" t="s">
        <v>105</v>
      </c>
      <c r="R2" s="65" t="s">
        <v>108</v>
      </c>
      <c r="S2" s="65" t="s">
        <v>106</v>
      </c>
      <c r="T2" s="65" t="s">
        <v>105</v>
      </c>
      <c r="U2" s="65" t="s">
        <v>108</v>
      </c>
      <c r="V2" s="65" t="s">
        <v>106</v>
      </c>
      <c r="W2" s="65" t="s">
        <v>105</v>
      </c>
      <c r="X2" s="65" t="s">
        <v>108</v>
      </c>
      <c r="Y2" s="65" t="s">
        <v>106</v>
      </c>
      <c r="Z2" s="65" t="s">
        <v>105</v>
      </c>
      <c r="AA2" s="65" t="s">
        <v>108</v>
      </c>
      <c r="AB2" s="65" t="s">
        <v>106</v>
      </c>
      <c r="AC2" s="65" t="s">
        <v>105</v>
      </c>
      <c r="AD2" s="65" t="s">
        <v>108</v>
      </c>
      <c r="AE2" s="65" t="s">
        <v>106</v>
      </c>
      <c r="AF2" s="65" t="s">
        <v>105</v>
      </c>
      <c r="AG2" s="65" t="s">
        <v>108</v>
      </c>
      <c r="AH2" s="65" t="s">
        <v>106</v>
      </c>
      <c r="AI2" s="65" t="s">
        <v>105</v>
      </c>
      <c r="AJ2" s="65" t="s">
        <v>108</v>
      </c>
      <c r="AK2" s="65" t="s">
        <v>106</v>
      </c>
      <c r="AL2" s="65" t="s">
        <v>105</v>
      </c>
      <c r="AN2" s="65" t="s">
        <v>105</v>
      </c>
    </row>
    <row r="3" spans="1:40" s="34" customFormat="1" ht="36" customHeight="1" thickBot="1">
      <c r="A3" s="67"/>
      <c r="B3" s="39" t="s">
        <v>117</v>
      </c>
      <c r="C3" s="60">
        <f>'БДДС факт'!C3-'БДДС план'!C3</f>
        <v>-500</v>
      </c>
      <c r="D3" s="60">
        <f>'БДДС факт'!D3-'БДДС план'!D3</f>
        <v>-100</v>
      </c>
      <c r="E3" s="60">
        <f aca="true" t="shared" si="0" ref="E3:E12">C3+D3</f>
        <v>-600</v>
      </c>
      <c r="F3" s="60">
        <f>'БДДС факт'!F3-'БДДС план'!F3</f>
        <v>-600</v>
      </c>
      <c r="G3" s="60">
        <f>'БДДС факт'!G3-'БДДС план'!G3</f>
        <v>-200</v>
      </c>
      <c r="H3" s="60">
        <f aca="true" t="shared" si="1" ref="H3:H12">F3+G3</f>
        <v>-800</v>
      </c>
      <c r="I3" s="60">
        <f>'БДДС факт'!I3-'БДДС план'!I3</f>
        <v>-600</v>
      </c>
      <c r="J3" s="60">
        <f>'БДДС факт'!J3-'БДДС план'!J3</f>
        <v>-200</v>
      </c>
      <c r="K3" s="60">
        <f aca="true" t="shared" si="2" ref="K3:K12">I3+J3</f>
        <v>-800</v>
      </c>
      <c r="L3" s="60">
        <f>'БДДС факт'!L3-'БДДС план'!L3</f>
        <v>-600</v>
      </c>
      <c r="M3" s="60">
        <f>'БДДС факт'!M3-'БДДС план'!M3</f>
        <v>-200</v>
      </c>
      <c r="N3" s="60">
        <f aca="true" t="shared" si="3" ref="N3:N12">L3+M3</f>
        <v>-800</v>
      </c>
      <c r="O3" s="60">
        <f>'БДДС факт'!O3-'БДДС план'!O3</f>
        <v>-600</v>
      </c>
      <c r="P3" s="60">
        <f>'БДДС факт'!P3-'БДДС план'!P3</f>
        <v>-200</v>
      </c>
      <c r="Q3" s="60">
        <f aca="true" t="shared" si="4" ref="Q3:Q12">O3+P3</f>
        <v>-800</v>
      </c>
      <c r="R3" s="60">
        <f>'БДДС факт'!R3-'БДДС план'!R3</f>
        <v>-600</v>
      </c>
      <c r="S3" s="60">
        <f>'БДДС факт'!S3-'БДДС план'!S3</f>
        <v>-200</v>
      </c>
      <c r="T3" s="60">
        <f aca="true" t="shared" si="5" ref="T3:T12">R3+S3</f>
        <v>-800</v>
      </c>
      <c r="U3" s="60">
        <f>'БДДС факт'!U3-'БДДС план'!U3</f>
        <v>-600</v>
      </c>
      <c r="V3" s="60">
        <f>'БДДС факт'!V3-'БДДС план'!V3</f>
        <v>-200</v>
      </c>
      <c r="W3" s="60">
        <f aca="true" t="shared" si="6" ref="W3:W12">U3+V3</f>
        <v>-800</v>
      </c>
      <c r="X3" s="60">
        <f>'БДДС факт'!X3-'БДДС план'!X3</f>
        <v>-600</v>
      </c>
      <c r="Y3" s="60">
        <f>'БДДС факт'!Y3-'БДДС план'!Y3</f>
        <v>-200</v>
      </c>
      <c r="Z3" s="60">
        <f aca="true" t="shared" si="7" ref="Z3:Z12">X3+Y3</f>
        <v>-800</v>
      </c>
      <c r="AA3" s="60">
        <f>'БДДС факт'!AA3-'БДДС план'!AA3</f>
        <v>-600</v>
      </c>
      <c r="AB3" s="60">
        <f>'БДДС факт'!AB3-'БДДС план'!AB3</f>
        <v>-200</v>
      </c>
      <c r="AC3" s="60">
        <f aca="true" t="shared" si="8" ref="AC3:AC12">AA3+AB3</f>
        <v>-800</v>
      </c>
      <c r="AD3" s="60">
        <f>'БДДС факт'!AD3-'БДДС план'!AD3</f>
        <v>-600</v>
      </c>
      <c r="AE3" s="60">
        <f>'БДДС факт'!AE3-'БДДС план'!AE3</f>
        <v>-200</v>
      </c>
      <c r="AF3" s="60">
        <f aca="true" t="shared" si="9" ref="AF3:AF12">AD3+AE3</f>
        <v>-800</v>
      </c>
      <c r="AG3" s="60">
        <f>'БДДС факт'!AG3-'БДДС план'!AG3</f>
        <v>-600</v>
      </c>
      <c r="AH3" s="60">
        <f>'БДДС факт'!AH3-'БДДС план'!AH3</f>
        <v>-200</v>
      </c>
      <c r="AI3" s="60">
        <f aca="true" t="shared" si="10" ref="AI3:AI12">AG3+AH3</f>
        <v>-800</v>
      </c>
      <c r="AJ3" s="60">
        <f>'БДДС факт'!AJ3-'БДДС план'!AJ3</f>
        <v>-600</v>
      </c>
      <c r="AK3" s="60">
        <f>'БДДС факт'!AK3-'БДДС план'!AK3</f>
        <v>-200</v>
      </c>
      <c r="AL3" s="60">
        <f aca="true" t="shared" si="11" ref="AL3:AL12">AJ3+AK3</f>
        <v>-800</v>
      </c>
      <c r="AN3" s="60">
        <f>E3</f>
        <v>-600</v>
      </c>
    </row>
    <row r="4" spans="1:40" s="30" customFormat="1" ht="15" customHeight="1" outlineLevel="1">
      <c r="A4" s="68" t="s">
        <v>8</v>
      </c>
      <c r="B4" s="36" t="s">
        <v>84</v>
      </c>
      <c r="C4" s="61">
        <f>'БДДС факт'!C4-'БДДС план'!C4</f>
        <v>-100</v>
      </c>
      <c r="D4" s="61">
        <f>'БДДС факт'!D4-'БДДС план'!D4</f>
        <v>-100</v>
      </c>
      <c r="E4" s="61">
        <f t="shared" si="0"/>
        <v>-200</v>
      </c>
      <c r="F4" s="61">
        <f>'БДДС факт'!F4-'БДДС план'!F4</f>
        <v>0</v>
      </c>
      <c r="G4" s="61">
        <f>'БДДС факт'!G4-'БДДС план'!G4</f>
        <v>0</v>
      </c>
      <c r="H4" s="61">
        <f t="shared" si="1"/>
        <v>0</v>
      </c>
      <c r="I4" s="61">
        <f>'БДДС факт'!I4-'БДДС план'!I4</f>
        <v>0</v>
      </c>
      <c r="J4" s="61">
        <f>'БДДС факт'!J4-'БДДС план'!J4</f>
        <v>0</v>
      </c>
      <c r="K4" s="61">
        <f t="shared" si="2"/>
        <v>0</v>
      </c>
      <c r="L4" s="61">
        <f>'БДДС факт'!L4-'БДДС план'!L4</f>
        <v>0</v>
      </c>
      <c r="M4" s="61">
        <f>'БДДС факт'!M4-'БДДС план'!M4</f>
        <v>0</v>
      </c>
      <c r="N4" s="61">
        <f t="shared" si="3"/>
        <v>0</v>
      </c>
      <c r="O4" s="61">
        <f>'БДДС факт'!O4-'БДДС план'!O4</f>
        <v>0</v>
      </c>
      <c r="P4" s="61">
        <f>'БДДС факт'!P4-'БДДС план'!P4</f>
        <v>0</v>
      </c>
      <c r="Q4" s="61">
        <f t="shared" si="4"/>
        <v>0</v>
      </c>
      <c r="R4" s="61">
        <f>'БДДС факт'!R4-'БДДС план'!R4</f>
        <v>0</v>
      </c>
      <c r="S4" s="61">
        <f>'БДДС факт'!S4-'БДДС план'!S4</f>
        <v>0</v>
      </c>
      <c r="T4" s="61">
        <f t="shared" si="5"/>
        <v>0</v>
      </c>
      <c r="U4" s="61">
        <f>'БДДС факт'!U4-'БДДС план'!U4</f>
        <v>0</v>
      </c>
      <c r="V4" s="61">
        <f>'БДДС факт'!V4-'БДДС план'!V4</f>
        <v>0</v>
      </c>
      <c r="W4" s="61">
        <f t="shared" si="6"/>
        <v>0</v>
      </c>
      <c r="X4" s="61">
        <f>'БДДС факт'!X4-'БДДС план'!X4</f>
        <v>0</v>
      </c>
      <c r="Y4" s="61">
        <f>'БДДС факт'!Y4-'БДДС план'!Y4</f>
        <v>0</v>
      </c>
      <c r="Z4" s="61">
        <f t="shared" si="7"/>
        <v>0</v>
      </c>
      <c r="AA4" s="61">
        <f>'БДДС факт'!AA4-'БДДС план'!AA4</f>
        <v>0</v>
      </c>
      <c r="AB4" s="61">
        <f>'БДДС факт'!AB4-'БДДС план'!AB4</f>
        <v>0</v>
      </c>
      <c r="AC4" s="61">
        <f t="shared" si="8"/>
        <v>0</v>
      </c>
      <c r="AD4" s="61">
        <f>'БДДС факт'!AD4-'БДДС план'!AD4</f>
        <v>0</v>
      </c>
      <c r="AE4" s="61">
        <f>'БДДС факт'!AE4-'БДДС план'!AE4</f>
        <v>0</v>
      </c>
      <c r="AF4" s="61">
        <f t="shared" si="9"/>
        <v>0</v>
      </c>
      <c r="AG4" s="61">
        <f>'БДДС факт'!AG4-'БДДС план'!AG4</f>
        <v>0</v>
      </c>
      <c r="AH4" s="61">
        <f>'БДДС факт'!AH4-'БДДС план'!AH4</f>
        <v>0</v>
      </c>
      <c r="AI4" s="61">
        <f t="shared" si="10"/>
        <v>0</v>
      </c>
      <c r="AJ4" s="61">
        <f>'БДДС факт'!AJ4-'БДДС план'!AJ4</f>
        <v>0</v>
      </c>
      <c r="AK4" s="61">
        <f>'БДДС факт'!AK4-'БДДС план'!AK4</f>
        <v>0</v>
      </c>
      <c r="AL4" s="61">
        <f t="shared" si="11"/>
        <v>0</v>
      </c>
      <c r="AN4" s="61">
        <f>E4+H4+K4+N4+Q4+T4+W4+Z4</f>
        <v>-200</v>
      </c>
    </row>
    <row r="5" spans="1:42" ht="12" customHeight="1" outlineLevel="2">
      <c r="A5" s="69" t="s">
        <v>65</v>
      </c>
      <c r="B5" s="177" t="s">
        <v>141</v>
      </c>
      <c r="C5" s="62">
        <f>'БДДС факт'!C5-'БДДС план'!C5</f>
        <v>-100</v>
      </c>
      <c r="D5" s="62">
        <f>'БДДС факт'!D5-'БДДС план'!D5</f>
        <v>-100</v>
      </c>
      <c r="E5" s="62">
        <f t="shared" si="0"/>
        <v>-200</v>
      </c>
      <c r="F5" s="62">
        <f>'БДДС факт'!F5-'БДДС план'!F5</f>
        <v>0</v>
      </c>
      <c r="G5" s="62">
        <f>'БДДС факт'!G5-'БДДС план'!G5</f>
        <v>0</v>
      </c>
      <c r="H5" s="62">
        <f t="shared" si="1"/>
        <v>0</v>
      </c>
      <c r="I5" s="62">
        <f>'БДДС факт'!I5-'БДДС план'!I5</f>
        <v>0</v>
      </c>
      <c r="J5" s="62">
        <f>'БДДС факт'!J5-'БДДС план'!J5</f>
        <v>0</v>
      </c>
      <c r="K5" s="62">
        <f t="shared" si="2"/>
        <v>0</v>
      </c>
      <c r="L5" s="62">
        <f>'БДДС факт'!L5-'БДДС план'!L5</f>
        <v>0</v>
      </c>
      <c r="M5" s="62">
        <f>'БДДС факт'!M5-'БДДС план'!M5</f>
        <v>0</v>
      </c>
      <c r="N5" s="62">
        <f t="shared" si="3"/>
        <v>0</v>
      </c>
      <c r="O5" s="62">
        <f>'БДДС факт'!O5-'БДДС план'!O5</f>
        <v>0</v>
      </c>
      <c r="P5" s="62">
        <f>'БДДС факт'!P5-'БДДС план'!P5</f>
        <v>0</v>
      </c>
      <c r="Q5" s="62">
        <f t="shared" si="4"/>
        <v>0</v>
      </c>
      <c r="R5" s="62">
        <f>'БДДС факт'!R5-'БДДС план'!R5</f>
        <v>0</v>
      </c>
      <c r="S5" s="62">
        <f>'БДДС факт'!S5-'БДДС план'!S5</f>
        <v>0</v>
      </c>
      <c r="T5" s="62">
        <f t="shared" si="5"/>
        <v>0</v>
      </c>
      <c r="U5" s="62">
        <f>'БДДС факт'!U5-'БДДС план'!U5</f>
        <v>0</v>
      </c>
      <c r="V5" s="62">
        <f>'БДДС факт'!V5-'БДДС план'!V5</f>
        <v>0</v>
      </c>
      <c r="W5" s="62">
        <f t="shared" si="6"/>
        <v>0</v>
      </c>
      <c r="X5" s="62">
        <f>'БДДС факт'!X5-'БДДС план'!X5</f>
        <v>0</v>
      </c>
      <c r="Y5" s="62">
        <f>'БДДС факт'!Y5-'БДДС план'!Y5</f>
        <v>0</v>
      </c>
      <c r="Z5" s="62">
        <f t="shared" si="7"/>
        <v>0</v>
      </c>
      <c r="AA5" s="62">
        <f>'БДДС факт'!AA5-'БДДС план'!AA5</f>
        <v>0</v>
      </c>
      <c r="AB5" s="62">
        <f>'БДДС факт'!AB5-'БДДС план'!AB5</f>
        <v>0</v>
      </c>
      <c r="AC5" s="62">
        <f t="shared" si="8"/>
        <v>0</v>
      </c>
      <c r="AD5" s="62">
        <f>'БДДС факт'!AD5-'БДДС план'!AD5</f>
        <v>0</v>
      </c>
      <c r="AE5" s="62">
        <f>'БДДС факт'!AE5-'БДДС план'!AE5</f>
        <v>0</v>
      </c>
      <c r="AF5" s="62">
        <f t="shared" si="9"/>
        <v>0</v>
      </c>
      <c r="AG5" s="62">
        <f>'БДДС факт'!AG5-'БДДС план'!AG5</f>
        <v>0</v>
      </c>
      <c r="AH5" s="62">
        <f>'БДДС факт'!AH5-'БДДС план'!AH5</f>
        <v>0</v>
      </c>
      <c r="AI5" s="62">
        <f t="shared" si="10"/>
        <v>0</v>
      </c>
      <c r="AJ5" s="62">
        <f>'БДДС факт'!AJ5-'БДДС план'!AJ5</f>
        <v>0</v>
      </c>
      <c r="AK5" s="62">
        <f>'БДДС факт'!AK5-'БДДС план'!AK5</f>
        <v>0</v>
      </c>
      <c r="AL5" s="62">
        <f t="shared" si="11"/>
        <v>0</v>
      </c>
      <c r="AN5" s="62">
        <f aca="true" t="shared" si="12" ref="AN5:AN11">E5+H5+K5+N5+Q5+T5+W5+Z5+AC5+AF5+AI5+AL5</f>
        <v>-200</v>
      </c>
      <c r="AO5" s="149"/>
      <c r="AP5" s="149"/>
    </row>
    <row r="6" spans="1:40" ht="12" customHeight="1" outlineLevel="2">
      <c r="A6" s="69" t="s">
        <v>65</v>
      </c>
      <c r="B6" s="177" t="s">
        <v>142</v>
      </c>
      <c r="C6" s="62">
        <f>'БДДС факт'!C6-'БДДС план'!C6</f>
        <v>0</v>
      </c>
      <c r="D6" s="62">
        <f>'БДДС факт'!D6-'БДДС план'!D6</f>
        <v>0</v>
      </c>
      <c r="E6" s="62">
        <f t="shared" si="0"/>
        <v>0</v>
      </c>
      <c r="F6" s="62">
        <f>'БДДС факт'!F6-'БДДС план'!F6</f>
        <v>0</v>
      </c>
      <c r="G6" s="62">
        <f>'БДДС факт'!G6-'БДДС план'!G6</f>
        <v>0</v>
      </c>
      <c r="H6" s="62">
        <f t="shared" si="1"/>
        <v>0</v>
      </c>
      <c r="I6" s="62">
        <f>'БДДС факт'!I6-'БДДС план'!I6</f>
        <v>0</v>
      </c>
      <c r="J6" s="62">
        <f>'БДДС факт'!J6-'БДДС план'!J6</f>
        <v>0</v>
      </c>
      <c r="K6" s="62">
        <f t="shared" si="2"/>
        <v>0</v>
      </c>
      <c r="L6" s="62">
        <f>'БДДС факт'!L6-'БДДС план'!L6</f>
        <v>0</v>
      </c>
      <c r="M6" s="62">
        <f>'БДДС факт'!M6-'БДДС план'!M6</f>
        <v>0</v>
      </c>
      <c r="N6" s="62">
        <f t="shared" si="3"/>
        <v>0</v>
      </c>
      <c r="O6" s="62">
        <f>'БДДС факт'!O6-'БДДС план'!O6</f>
        <v>0</v>
      </c>
      <c r="P6" s="62">
        <f>'БДДС факт'!P6-'БДДС план'!P6</f>
        <v>0</v>
      </c>
      <c r="Q6" s="62">
        <f t="shared" si="4"/>
        <v>0</v>
      </c>
      <c r="R6" s="62">
        <f>'БДДС факт'!R6-'БДДС план'!R6</f>
        <v>0</v>
      </c>
      <c r="S6" s="62">
        <f>'БДДС факт'!S6-'БДДС план'!S6</f>
        <v>0</v>
      </c>
      <c r="T6" s="62">
        <f t="shared" si="5"/>
        <v>0</v>
      </c>
      <c r="U6" s="62">
        <f>'БДДС факт'!U6-'БДДС план'!U6</f>
        <v>0</v>
      </c>
      <c r="V6" s="62">
        <f>'БДДС факт'!V6-'БДДС план'!V6</f>
        <v>0</v>
      </c>
      <c r="W6" s="62">
        <f t="shared" si="6"/>
        <v>0</v>
      </c>
      <c r="X6" s="62">
        <f>'БДДС факт'!X6-'БДДС план'!X6</f>
        <v>0</v>
      </c>
      <c r="Y6" s="62">
        <f>'БДДС факт'!Y6-'БДДС план'!Y6</f>
        <v>0</v>
      </c>
      <c r="Z6" s="62">
        <f t="shared" si="7"/>
        <v>0</v>
      </c>
      <c r="AA6" s="62">
        <f>'БДДС факт'!AA6-'БДДС план'!AA6</f>
        <v>0</v>
      </c>
      <c r="AB6" s="62">
        <f>'БДДС факт'!AB6-'БДДС план'!AB6</f>
        <v>0</v>
      </c>
      <c r="AC6" s="62">
        <f t="shared" si="8"/>
        <v>0</v>
      </c>
      <c r="AD6" s="62">
        <f>'БДДС факт'!AD6-'БДДС план'!AD6</f>
        <v>0</v>
      </c>
      <c r="AE6" s="62">
        <f>'БДДС факт'!AE6-'БДДС план'!AE6</f>
        <v>0</v>
      </c>
      <c r="AF6" s="62">
        <f t="shared" si="9"/>
        <v>0</v>
      </c>
      <c r="AG6" s="62">
        <f>'БДДС факт'!AG6-'БДДС план'!AG6</f>
        <v>0</v>
      </c>
      <c r="AH6" s="62">
        <f>'БДДС факт'!AH6-'БДДС план'!AH6</f>
        <v>0</v>
      </c>
      <c r="AI6" s="62">
        <f t="shared" si="10"/>
        <v>0</v>
      </c>
      <c r="AJ6" s="62">
        <f>'БДДС факт'!AJ6-'БДДС план'!AJ6</f>
        <v>0</v>
      </c>
      <c r="AK6" s="62">
        <f>'БДДС факт'!AK6-'БДДС план'!AK6</f>
        <v>0</v>
      </c>
      <c r="AL6" s="62">
        <f t="shared" si="11"/>
        <v>0</v>
      </c>
      <c r="AN6" s="62">
        <f t="shared" si="12"/>
        <v>0</v>
      </c>
    </row>
    <row r="7" spans="1:40" ht="12" customHeight="1" outlineLevel="2">
      <c r="A7" s="69" t="s">
        <v>65</v>
      </c>
      <c r="B7" s="177" t="s">
        <v>143</v>
      </c>
      <c r="C7" s="62">
        <f>'БДДС факт'!C7-'БДДС план'!C7</f>
        <v>0</v>
      </c>
      <c r="D7" s="62">
        <f>'БДДС факт'!D7-'БДДС план'!D7</f>
        <v>0</v>
      </c>
      <c r="E7" s="62">
        <f t="shared" si="0"/>
        <v>0</v>
      </c>
      <c r="F7" s="62">
        <f>'БДДС факт'!F7-'БДДС план'!F7</f>
        <v>0</v>
      </c>
      <c r="G7" s="62">
        <f>'БДДС факт'!G7-'БДДС план'!G7</f>
        <v>0</v>
      </c>
      <c r="H7" s="62">
        <f t="shared" si="1"/>
        <v>0</v>
      </c>
      <c r="I7" s="62">
        <f>'БДДС факт'!I7-'БДДС план'!I7</f>
        <v>0</v>
      </c>
      <c r="J7" s="62">
        <f>'БДДС факт'!J7-'БДДС план'!J7</f>
        <v>0</v>
      </c>
      <c r="K7" s="62">
        <f t="shared" si="2"/>
        <v>0</v>
      </c>
      <c r="L7" s="62">
        <f>'БДДС факт'!L7-'БДДС план'!L7</f>
        <v>0</v>
      </c>
      <c r="M7" s="62">
        <f>'БДДС факт'!M7-'БДДС план'!M7</f>
        <v>0</v>
      </c>
      <c r="N7" s="62">
        <f t="shared" si="3"/>
        <v>0</v>
      </c>
      <c r="O7" s="62">
        <f>'БДДС факт'!O7-'БДДС план'!O7</f>
        <v>0</v>
      </c>
      <c r="P7" s="62">
        <f>'БДДС факт'!P7-'БДДС план'!P7</f>
        <v>0</v>
      </c>
      <c r="Q7" s="62">
        <f t="shared" si="4"/>
        <v>0</v>
      </c>
      <c r="R7" s="62">
        <f>'БДДС факт'!R7-'БДДС план'!R7</f>
        <v>0</v>
      </c>
      <c r="S7" s="62">
        <f>'БДДС факт'!S7-'БДДС план'!S7</f>
        <v>0</v>
      </c>
      <c r="T7" s="62">
        <f t="shared" si="5"/>
        <v>0</v>
      </c>
      <c r="U7" s="62">
        <f>'БДДС факт'!U7-'БДДС план'!U7</f>
        <v>0</v>
      </c>
      <c r="V7" s="62">
        <f>'БДДС факт'!V7-'БДДС план'!V7</f>
        <v>0</v>
      </c>
      <c r="W7" s="62">
        <f t="shared" si="6"/>
        <v>0</v>
      </c>
      <c r="X7" s="62">
        <f>'БДДС факт'!X7-'БДДС план'!X7</f>
        <v>0</v>
      </c>
      <c r="Y7" s="62">
        <f>'БДДС факт'!Y7-'БДДС план'!Y7</f>
        <v>0</v>
      </c>
      <c r="Z7" s="62">
        <f t="shared" si="7"/>
        <v>0</v>
      </c>
      <c r="AA7" s="62">
        <f>'БДДС факт'!AA7-'БДДС план'!AA7</f>
        <v>0</v>
      </c>
      <c r="AB7" s="62">
        <f>'БДДС факт'!AB7-'БДДС план'!AB7</f>
        <v>0</v>
      </c>
      <c r="AC7" s="62">
        <f t="shared" si="8"/>
        <v>0</v>
      </c>
      <c r="AD7" s="62">
        <f>'БДДС факт'!AD7-'БДДС план'!AD7</f>
        <v>0</v>
      </c>
      <c r="AE7" s="62">
        <f>'БДДС факт'!AE7-'БДДС план'!AE7</f>
        <v>0</v>
      </c>
      <c r="AF7" s="62">
        <f t="shared" si="9"/>
        <v>0</v>
      </c>
      <c r="AG7" s="62">
        <f>'БДДС факт'!AG7-'БДДС план'!AG7</f>
        <v>0</v>
      </c>
      <c r="AH7" s="62">
        <f>'БДДС факт'!AH7-'БДДС план'!AH7</f>
        <v>0</v>
      </c>
      <c r="AI7" s="62">
        <f t="shared" si="10"/>
        <v>0</v>
      </c>
      <c r="AJ7" s="62">
        <f>'БДДС факт'!AJ7-'БДДС план'!AJ7</f>
        <v>0</v>
      </c>
      <c r="AK7" s="62">
        <f>'БДДС факт'!AK7-'БДДС план'!AK7</f>
        <v>0</v>
      </c>
      <c r="AL7" s="62">
        <f t="shared" si="11"/>
        <v>0</v>
      </c>
      <c r="AN7" s="62">
        <f t="shared" si="12"/>
        <v>0</v>
      </c>
    </row>
    <row r="8" spans="1:40" ht="12" customHeight="1" outlineLevel="2">
      <c r="A8" s="69" t="s">
        <v>2</v>
      </c>
      <c r="B8" s="177" t="s">
        <v>68</v>
      </c>
      <c r="C8" s="62">
        <f>'БДДС факт'!C8-'БДДС план'!C8</f>
        <v>0</v>
      </c>
      <c r="D8" s="62">
        <f>'БДДС факт'!D8-'БДДС план'!D8</f>
        <v>0</v>
      </c>
      <c r="E8" s="62">
        <f t="shared" si="0"/>
        <v>0</v>
      </c>
      <c r="F8" s="62">
        <f>'БДДС факт'!F8-'БДДС план'!F8</f>
        <v>0</v>
      </c>
      <c r="G8" s="62">
        <f>'БДДС факт'!G8-'БДДС план'!G8</f>
        <v>0</v>
      </c>
      <c r="H8" s="62">
        <f t="shared" si="1"/>
        <v>0</v>
      </c>
      <c r="I8" s="62">
        <f>'БДДС факт'!I8-'БДДС план'!I8</f>
        <v>0</v>
      </c>
      <c r="J8" s="62">
        <f>'БДДС факт'!J8-'БДДС план'!J8</f>
        <v>0</v>
      </c>
      <c r="K8" s="62">
        <f t="shared" si="2"/>
        <v>0</v>
      </c>
      <c r="L8" s="62">
        <f>'БДДС факт'!L8-'БДДС план'!L8</f>
        <v>0</v>
      </c>
      <c r="M8" s="62">
        <f>'БДДС факт'!M8-'БДДС план'!M8</f>
        <v>0</v>
      </c>
      <c r="N8" s="62">
        <f t="shared" si="3"/>
        <v>0</v>
      </c>
      <c r="O8" s="62">
        <f>'БДДС факт'!O8-'БДДС план'!O8</f>
        <v>0</v>
      </c>
      <c r="P8" s="62">
        <f>'БДДС факт'!P8-'БДДС план'!P8</f>
        <v>0</v>
      </c>
      <c r="Q8" s="62">
        <f t="shared" si="4"/>
        <v>0</v>
      </c>
      <c r="R8" s="62">
        <f>'БДДС факт'!R8-'БДДС план'!R8</f>
        <v>0</v>
      </c>
      <c r="S8" s="62">
        <f>'БДДС факт'!S8-'БДДС план'!S8</f>
        <v>0</v>
      </c>
      <c r="T8" s="62">
        <f t="shared" si="5"/>
        <v>0</v>
      </c>
      <c r="U8" s="62">
        <f>'БДДС факт'!U8-'БДДС план'!U8</f>
        <v>0</v>
      </c>
      <c r="V8" s="62">
        <f>'БДДС факт'!V8-'БДДС план'!V8</f>
        <v>0</v>
      </c>
      <c r="W8" s="62">
        <f t="shared" si="6"/>
        <v>0</v>
      </c>
      <c r="X8" s="62">
        <f>'БДДС факт'!X8-'БДДС план'!X8</f>
        <v>0</v>
      </c>
      <c r="Y8" s="62">
        <f>'БДДС факт'!Y8-'БДДС план'!Y8</f>
        <v>0</v>
      </c>
      <c r="Z8" s="62">
        <f t="shared" si="7"/>
        <v>0</v>
      </c>
      <c r="AA8" s="62">
        <f>'БДДС факт'!AA8-'БДДС план'!AA8</f>
        <v>0</v>
      </c>
      <c r="AB8" s="62">
        <f>'БДДС факт'!AB8-'БДДС план'!AB8</f>
        <v>0</v>
      </c>
      <c r="AC8" s="62">
        <f t="shared" si="8"/>
        <v>0</v>
      </c>
      <c r="AD8" s="62">
        <f>'БДДС факт'!AD8-'БДДС план'!AD8</f>
        <v>0</v>
      </c>
      <c r="AE8" s="62">
        <f>'БДДС факт'!AE8-'БДДС план'!AE8</f>
        <v>0</v>
      </c>
      <c r="AF8" s="62">
        <f t="shared" si="9"/>
        <v>0</v>
      </c>
      <c r="AG8" s="62">
        <f>'БДДС факт'!AG8-'БДДС план'!AG8</f>
        <v>0</v>
      </c>
      <c r="AH8" s="62">
        <f>'БДДС факт'!AH8-'БДДС план'!AH8</f>
        <v>0</v>
      </c>
      <c r="AI8" s="62">
        <f t="shared" si="10"/>
        <v>0</v>
      </c>
      <c r="AJ8" s="62">
        <f>'БДДС факт'!AJ8-'БДДС план'!AJ8</f>
        <v>0</v>
      </c>
      <c r="AK8" s="62">
        <f>'БДДС факт'!AK8-'БДДС план'!AK8</f>
        <v>0</v>
      </c>
      <c r="AL8" s="62">
        <f t="shared" si="11"/>
        <v>0</v>
      </c>
      <c r="AN8" s="62">
        <f t="shared" si="12"/>
        <v>0</v>
      </c>
    </row>
    <row r="9" spans="1:40" ht="12" customHeight="1" outlineLevel="2">
      <c r="A9" s="69" t="s">
        <v>2</v>
      </c>
      <c r="B9" s="177" t="s">
        <v>29</v>
      </c>
      <c r="C9" s="62">
        <f>'БДДС факт'!C9-'БДДС план'!C9</f>
        <v>0</v>
      </c>
      <c r="D9" s="62">
        <f>'БДДС факт'!D9-'БДДС план'!D9</f>
        <v>0</v>
      </c>
      <c r="E9" s="62">
        <f t="shared" si="0"/>
        <v>0</v>
      </c>
      <c r="F9" s="62">
        <f>'БДДС факт'!F9-'БДДС план'!F9</f>
        <v>0</v>
      </c>
      <c r="G9" s="62">
        <f>'БДДС факт'!G9-'БДДС план'!G9</f>
        <v>0</v>
      </c>
      <c r="H9" s="62">
        <f t="shared" si="1"/>
        <v>0</v>
      </c>
      <c r="I9" s="62">
        <f>'БДДС факт'!I9-'БДДС план'!I9</f>
        <v>0</v>
      </c>
      <c r="J9" s="62">
        <f>'БДДС факт'!J9-'БДДС план'!J9</f>
        <v>0</v>
      </c>
      <c r="K9" s="62">
        <f t="shared" si="2"/>
        <v>0</v>
      </c>
      <c r="L9" s="62">
        <f>'БДДС факт'!L9-'БДДС план'!L9</f>
        <v>0</v>
      </c>
      <c r="M9" s="62">
        <f>'БДДС факт'!M9-'БДДС план'!M9</f>
        <v>0</v>
      </c>
      <c r="N9" s="62">
        <f t="shared" si="3"/>
        <v>0</v>
      </c>
      <c r="O9" s="62">
        <f>'БДДС факт'!O9-'БДДС план'!O9</f>
        <v>0</v>
      </c>
      <c r="P9" s="62">
        <f>'БДДС факт'!P9-'БДДС план'!P9</f>
        <v>0</v>
      </c>
      <c r="Q9" s="62">
        <f t="shared" si="4"/>
        <v>0</v>
      </c>
      <c r="R9" s="62">
        <f>'БДДС факт'!R9-'БДДС план'!R9</f>
        <v>0</v>
      </c>
      <c r="S9" s="62">
        <f>'БДДС факт'!S9-'БДДС план'!S9</f>
        <v>0</v>
      </c>
      <c r="T9" s="62">
        <f t="shared" si="5"/>
        <v>0</v>
      </c>
      <c r="U9" s="62">
        <f>'БДДС факт'!U9-'БДДС план'!U9</f>
        <v>0</v>
      </c>
      <c r="V9" s="62">
        <f>'БДДС факт'!V9-'БДДС план'!V9</f>
        <v>0</v>
      </c>
      <c r="W9" s="62">
        <f t="shared" si="6"/>
        <v>0</v>
      </c>
      <c r="X9" s="62">
        <f>'БДДС факт'!X9-'БДДС план'!X9</f>
        <v>0</v>
      </c>
      <c r="Y9" s="62">
        <f>'БДДС факт'!Y9-'БДДС план'!Y9</f>
        <v>0</v>
      </c>
      <c r="Z9" s="62">
        <f t="shared" si="7"/>
        <v>0</v>
      </c>
      <c r="AA9" s="62">
        <f>'БДДС факт'!AA9-'БДДС план'!AA9</f>
        <v>0</v>
      </c>
      <c r="AB9" s="62">
        <f>'БДДС факт'!AB9-'БДДС план'!AB9</f>
        <v>0</v>
      </c>
      <c r="AC9" s="62">
        <f t="shared" si="8"/>
        <v>0</v>
      </c>
      <c r="AD9" s="62">
        <f>'БДДС факт'!AD9-'БДДС план'!AD9</f>
        <v>0</v>
      </c>
      <c r="AE9" s="62">
        <f>'БДДС факт'!AE9-'БДДС план'!AE9</f>
        <v>0</v>
      </c>
      <c r="AF9" s="62">
        <f t="shared" si="9"/>
        <v>0</v>
      </c>
      <c r="AG9" s="62">
        <f>'БДДС факт'!AG9-'БДДС план'!AG9</f>
        <v>0</v>
      </c>
      <c r="AH9" s="62">
        <f>'БДДС факт'!AH9-'БДДС план'!AH9</f>
        <v>0</v>
      </c>
      <c r="AI9" s="62">
        <f t="shared" si="10"/>
        <v>0</v>
      </c>
      <c r="AJ9" s="62">
        <f>'БДДС факт'!AJ9-'БДДС план'!AJ9</f>
        <v>0</v>
      </c>
      <c r="AK9" s="62">
        <f>'БДДС факт'!AK9-'БДДС план'!AK9</f>
        <v>0</v>
      </c>
      <c r="AL9" s="62">
        <f t="shared" si="11"/>
        <v>0</v>
      </c>
      <c r="AN9" s="62">
        <f t="shared" si="12"/>
        <v>0</v>
      </c>
    </row>
    <row r="10" spans="1:40" ht="12" customHeight="1" outlineLevel="2">
      <c r="A10" s="69" t="s">
        <v>2</v>
      </c>
      <c r="B10" s="177" t="s">
        <v>37</v>
      </c>
      <c r="C10" s="62">
        <f>'БДДС факт'!C10-'БДДС план'!C10</f>
        <v>0</v>
      </c>
      <c r="D10" s="62">
        <f>'БДДС факт'!D10-'БДДС план'!D10</f>
        <v>0</v>
      </c>
      <c r="E10" s="62">
        <f t="shared" si="0"/>
        <v>0</v>
      </c>
      <c r="F10" s="62">
        <f>'БДДС факт'!F10-'БДДС план'!F10</f>
        <v>0</v>
      </c>
      <c r="G10" s="62">
        <f>'БДДС факт'!G10-'БДДС план'!G10</f>
        <v>0</v>
      </c>
      <c r="H10" s="62">
        <f t="shared" si="1"/>
        <v>0</v>
      </c>
      <c r="I10" s="62">
        <f>'БДДС факт'!I10-'БДДС план'!I10</f>
        <v>0</v>
      </c>
      <c r="J10" s="62">
        <f>'БДДС факт'!J10-'БДДС план'!J10</f>
        <v>0</v>
      </c>
      <c r="K10" s="62">
        <f t="shared" si="2"/>
        <v>0</v>
      </c>
      <c r="L10" s="62">
        <f>'БДДС факт'!L10-'БДДС план'!L10</f>
        <v>0</v>
      </c>
      <c r="M10" s="62">
        <f>'БДДС факт'!M10-'БДДС план'!M10</f>
        <v>0</v>
      </c>
      <c r="N10" s="62">
        <f t="shared" si="3"/>
        <v>0</v>
      </c>
      <c r="O10" s="62">
        <f>'БДДС факт'!O10-'БДДС план'!O10</f>
        <v>0</v>
      </c>
      <c r="P10" s="62">
        <f>'БДДС факт'!P10-'БДДС план'!P10</f>
        <v>0</v>
      </c>
      <c r="Q10" s="62">
        <f t="shared" si="4"/>
        <v>0</v>
      </c>
      <c r="R10" s="62">
        <f>'БДДС факт'!R10-'БДДС план'!R10</f>
        <v>0</v>
      </c>
      <c r="S10" s="62">
        <f>'БДДС факт'!S10-'БДДС план'!S10</f>
        <v>0</v>
      </c>
      <c r="T10" s="62">
        <f t="shared" si="5"/>
        <v>0</v>
      </c>
      <c r="U10" s="62">
        <f>'БДДС факт'!U10-'БДДС план'!U10</f>
        <v>0</v>
      </c>
      <c r="V10" s="62">
        <f>'БДДС факт'!V10-'БДДС план'!V10</f>
        <v>0</v>
      </c>
      <c r="W10" s="62">
        <f t="shared" si="6"/>
        <v>0</v>
      </c>
      <c r="X10" s="62">
        <f>'БДДС факт'!X10-'БДДС план'!X10</f>
        <v>0</v>
      </c>
      <c r="Y10" s="62">
        <f>'БДДС факт'!Y10-'БДДС план'!Y10</f>
        <v>0</v>
      </c>
      <c r="Z10" s="62">
        <f t="shared" si="7"/>
        <v>0</v>
      </c>
      <c r="AA10" s="62">
        <f>'БДДС факт'!AA10-'БДДС план'!AA10</f>
        <v>0</v>
      </c>
      <c r="AB10" s="62">
        <f>'БДДС факт'!AB10-'БДДС план'!AB10</f>
        <v>0</v>
      </c>
      <c r="AC10" s="62">
        <f t="shared" si="8"/>
        <v>0</v>
      </c>
      <c r="AD10" s="62">
        <f>'БДДС факт'!AD10-'БДДС план'!AD10</f>
        <v>0</v>
      </c>
      <c r="AE10" s="62">
        <f>'БДДС факт'!AE10-'БДДС план'!AE10</f>
        <v>0</v>
      </c>
      <c r="AF10" s="62">
        <f t="shared" si="9"/>
        <v>0</v>
      </c>
      <c r="AG10" s="62">
        <f>'БДДС факт'!AG10-'БДДС план'!AG10</f>
        <v>0</v>
      </c>
      <c r="AH10" s="62">
        <f>'БДДС факт'!AH10-'БДДС план'!AH10</f>
        <v>0</v>
      </c>
      <c r="AI10" s="62">
        <f t="shared" si="10"/>
        <v>0</v>
      </c>
      <c r="AJ10" s="62">
        <f>'БДДС факт'!AJ10-'БДДС план'!AJ10</f>
        <v>0</v>
      </c>
      <c r="AK10" s="62">
        <f>'БДДС факт'!AK10-'БДДС план'!AK10</f>
        <v>0</v>
      </c>
      <c r="AL10" s="62">
        <f t="shared" si="11"/>
        <v>0</v>
      </c>
      <c r="AN10" s="62">
        <f t="shared" si="12"/>
        <v>0</v>
      </c>
    </row>
    <row r="11" spans="1:40" ht="12" customHeight="1" outlineLevel="2">
      <c r="A11" s="69" t="s">
        <v>2</v>
      </c>
      <c r="B11" s="177" t="s">
        <v>12</v>
      </c>
      <c r="C11" s="62">
        <f>'БДДС факт'!C11-'БДДС план'!C11</f>
        <v>0</v>
      </c>
      <c r="D11" s="62">
        <f>'БДДС факт'!D11-'БДДС план'!D11</f>
        <v>0</v>
      </c>
      <c r="E11" s="62">
        <f t="shared" si="0"/>
        <v>0</v>
      </c>
      <c r="F11" s="62">
        <f>'БДДС факт'!F11-'БДДС план'!F11</f>
        <v>0</v>
      </c>
      <c r="G11" s="62">
        <f>'БДДС факт'!G11-'БДДС план'!G11</f>
        <v>0</v>
      </c>
      <c r="H11" s="62">
        <f t="shared" si="1"/>
        <v>0</v>
      </c>
      <c r="I11" s="62">
        <f>'БДДС факт'!I11-'БДДС план'!I11</f>
        <v>0</v>
      </c>
      <c r="J11" s="62">
        <f>'БДДС факт'!J11-'БДДС план'!J11</f>
        <v>0</v>
      </c>
      <c r="K11" s="62">
        <f t="shared" si="2"/>
        <v>0</v>
      </c>
      <c r="L11" s="62">
        <f>'БДДС факт'!L11-'БДДС план'!L11</f>
        <v>0</v>
      </c>
      <c r="M11" s="62">
        <f>'БДДС факт'!M11-'БДДС план'!M11</f>
        <v>0</v>
      </c>
      <c r="N11" s="62">
        <f t="shared" si="3"/>
        <v>0</v>
      </c>
      <c r="O11" s="62">
        <f>'БДДС факт'!O11-'БДДС план'!O11</f>
        <v>0</v>
      </c>
      <c r="P11" s="62">
        <f>'БДДС факт'!P11-'БДДС план'!P11</f>
        <v>0</v>
      </c>
      <c r="Q11" s="62">
        <f t="shared" si="4"/>
        <v>0</v>
      </c>
      <c r="R11" s="62">
        <f>'БДДС факт'!R11-'БДДС план'!R11</f>
        <v>0</v>
      </c>
      <c r="S11" s="62">
        <f>'БДДС факт'!S11-'БДДС план'!S11</f>
        <v>0</v>
      </c>
      <c r="T11" s="62">
        <f t="shared" si="5"/>
        <v>0</v>
      </c>
      <c r="U11" s="62">
        <f>'БДДС факт'!U11-'БДДС план'!U11</f>
        <v>0</v>
      </c>
      <c r="V11" s="62">
        <f>'БДДС факт'!V11-'БДДС план'!V11</f>
        <v>0</v>
      </c>
      <c r="W11" s="62">
        <f t="shared" si="6"/>
        <v>0</v>
      </c>
      <c r="X11" s="62">
        <f>'БДДС факт'!X11-'БДДС план'!X11</f>
        <v>0</v>
      </c>
      <c r="Y11" s="62">
        <f>'БДДС факт'!Y11-'БДДС план'!Y11</f>
        <v>0</v>
      </c>
      <c r="Z11" s="62">
        <f t="shared" si="7"/>
        <v>0</v>
      </c>
      <c r="AA11" s="62">
        <f>'БДДС факт'!AA11-'БДДС план'!AA11</f>
        <v>0</v>
      </c>
      <c r="AB11" s="62">
        <f>'БДДС факт'!AB11-'БДДС план'!AB11</f>
        <v>0</v>
      </c>
      <c r="AC11" s="62">
        <f t="shared" si="8"/>
        <v>0</v>
      </c>
      <c r="AD11" s="62">
        <f>'БДДС факт'!AD11-'БДДС план'!AD11</f>
        <v>0</v>
      </c>
      <c r="AE11" s="62">
        <f>'БДДС факт'!AE11-'БДДС план'!AE11</f>
        <v>0</v>
      </c>
      <c r="AF11" s="62">
        <f t="shared" si="9"/>
        <v>0</v>
      </c>
      <c r="AG11" s="62">
        <f>'БДДС факт'!AG11-'БДДС план'!AG11</f>
        <v>0</v>
      </c>
      <c r="AH11" s="62">
        <f>'БДДС факт'!AH11-'БДДС план'!AH11</f>
        <v>0</v>
      </c>
      <c r="AI11" s="62">
        <f t="shared" si="10"/>
        <v>0</v>
      </c>
      <c r="AJ11" s="62">
        <f>'БДДС факт'!AJ11-'БДДС план'!AJ11</f>
        <v>0</v>
      </c>
      <c r="AK11" s="62">
        <f>'БДДС факт'!AK11-'БДДС план'!AK11</f>
        <v>0</v>
      </c>
      <c r="AL11" s="62">
        <f t="shared" si="11"/>
        <v>0</v>
      </c>
      <c r="AN11" s="62">
        <f t="shared" si="12"/>
        <v>0</v>
      </c>
    </row>
    <row r="12" spans="1:40" s="30" customFormat="1" ht="15" customHeight="1" outlineLevel="1">
      <c r="A12" s="68" t="s">
        <v>140</v>
      </c>
      <c r="B12" s="36" t="s">
        <v>85</v>
      </c>
      <c r="C12" s="61">
        <f>'БДДС факт'!C12-'БДДС план'!C12</f>
        <v>0</v>
      </c>
      <c r="D12" s="61">
        <f>'БДДС факт'!D12-'БДДС план'!D12</f>
        <v>0</v>
      </c>
      <c r="E12" s="61">
        <f t="shared" si="0"/>
        <v>0</v>
      </c>
      <c r="F12" s="61">
        <f>'БДДС факт'!F12-'БДДС план'!F12</f>
        <v>0</v>
      </c>
      <c r="G12" s="61">
        <f>'БДДС факт'!G12-'БДДС план'!G12</f>
        <v>0</v>
      </c>
      <c r="H12" s="61">
        <f t="shared" si="1"/>
        <v>0</v>
      </c>
      <c r="I12" s="61">
        <f>'БДДС факт'!I12-'БДДС план'!I12</f>
        <v>0</v>
      </c>
      <c r="J12" s="61">
        <f>'БДДС факт'!J12-'БДДС план'!J12</f>
        <v>0</v>
      </c>
      <c r="K12" s="61">
        <f t="shared" si="2"/>
        <v>0</v>
      </c>
      <c r="L12" s="61">
        <f>'БДДС факт'!L12-'БДДС план'!L12</f>
        <v>0</v>
      </c>
      <c r="M12" s="61">
        <f>'БДДС факт'!M12-'БДДС план'!M12</f>
        <v>0</v>
      </c>
      <c r="N12" s="61">
        <f t="shared" si="3"/>
        <v>0</v>
      </c>
      <c r="O12" s="61">
        <f>'БДДС факт'!O12-'БДДС план'!O12</f>
        <v>0</v>
      </c>
      <c r="P12" s="61">
        <f>'БДДС факт'!P12-'БДДС план'!P12</f>
        <v>0</v>
      </c>
      <c r="Q12" s="61">
        <f t="shared" si="4"/>
        <v>0</v>
      </c>
      <c r="R12" s="61">
        <f>'БДДС факт'!R12-'БДДС план'!R12</f>
        <v>0</v>
      </c>
      <c r="S12" s="61">
        <f>'БДДС факт'!S12-'БДДС план'!S12</f>
        <v>0</v>
      </c>
      <c r="T12" s="61">
        <f t="shared" si="5"/>
        <v>0</v>
      </c>
      <c r="U12" s="61">
        <f>'БДДС факт'!U12-'БДДС план'!U12</f>
        <v>0</v>
      </c>
      <c r="V12" s="61">
        <f>'БДДС факт'!V12-'БДДС план'!V12</f>
        <v>0</v>
      </c>
      <c r="W12" s="61">
        <f t="shared" si="6"/>
        <v>0</v>
      </c>
      <c r="X12" s="61">
        <f>'БДДС факт'!X12-'БДДС план'!X12</f>
        <v>0</v>
      </c>
      <c r="Y12" s="61">
        <f>'БДДС факт'!Y12-'БДДС план'!Y12</f>
        <v>0</v>
      </c>
      <c r="Z12" s="61">
        <f t="shared" si="7"/>
        <v>0</v>
      </c>
      <c r="AA12" s="61">
        <f>'БДДС факт'!AA12-'БДДС план'!AA12</f>
        <v>0</v>
      </c>
      <c r="AB12" s="61">
        <f>'БДДС факт'!AB12-'БДДС план'!AB12</f>
        <v>0</v>
      </c>
      <c r="AC12" s="61">
        <f t="shared" si="8"/>
        <v>0</v>
      </c>
      <c r="AD12" s="61">
        <f>'БДДС факт'!AD12-'БДДС план'!AD12</f>
        <v>0</v>
      </c>
      <c r="AE12" s="61">
        <f>'БДДС факт'!AE12-'БДДС план'!AE12</f>
        <v>0</v>
      </c>
      <c r="AF12" s="61">
        <f t="shared" si="9"/>
        <v>0</v>
      </c>
      <c r="AG12" s="61">
        <f>'БДДС факт'!AG12-'БДДС план'!AG12</f>
        <v>0</v>
      </c>
      <c r="AH12" s="61">
        <f>'БДДС факт'!AH12-'БДДС план'!AH12</f>
        <v>0</v>
      </c>
      <c r="AI12" s="61">
        <f t="shared" si="10"/>
        <v>0</v>
      </c>
      <c r="AJ12" s="61">
        <f>'БДДС факт'!AJ12-'БДДС план'!AJ12</f>
        <v>0</v>
      </c>
      <c r="AK12" s="61">
        <f>'БДДС факт'!AK12-'БДДС план'!AK12</f>
        <v>0</v>
      </c>
      <c r="AL12" s="61">
        <f t="shared" si="11"/>
        <v>0</v>
      </c>
      <c r="AN12" s="61">
        <f>E12+H12+K12+N12+Q12+T12+W12+Z12</f>
        <v>0</v>
      </c>
    </row>
    <row r="13" spans="1:40" ht="12" customHeight="1" outlineLevel="2">
      <c r="A13" s="69" t="s">
        <v>65</v>
      </c>
      <c r="B13" s="177" t="s">
        <v>69</v>
      </c>
      <c r="C13" s="62">
        <f>'БДДС факт'!C13-'БДДС план'!C13</f>
        <v>0</v>
      </c>
      <c r="D13" s="62">
        <f>'БДДС факт'!D13-'БДДС план'!D13</f>
        <v>0</v>
      </c>
      <c r="E13" s="62"/>
      <c r="F13" s="62">
        <f>'БДДС факт'!F13-'БДДС план'!F13</f>
        <v>0</v>
      </c>
      <c r="G13" s="62">
        <f>'БДДС факт'!G13-'БДДС план'!G13</f>
        <v>0</v>
      </c>
      <c r="H13" s="62"/>
      <c r="I13" s="62">
        <f>'БДДС факт'!I13-'БДДС план'!I13</f>
        <v>0</v>
      </c>
      <c r="J13" s="62">
        <f>'БДДС факт'!J13-'БДДС план'!J13</f>
        <v>0</v>
      </c>
      <c r="K13" s="62"/>
      <c r="L13" s="62">
        <f>'БДДС факт'!L13-'БДДС план'!L13</f>
        <v>0</v>
      </c>
      <c r="M13" s="62">
        <f>'БДДС факт'!M13-'БДДС план'!M13</f>
        <v>0</v>
      </c>
      <c r="N13" s="62"/>
      <c r="O13" s="62">
        <f>'БДДС факт'!O13-'БДДС план'!O13</f>
        <v>0</v>
      </c>
      <c r="P13" s="62">
        <f>'БДДС факт'!P13-'БДДС план'!P13</f>
        <v>0</v>
      </c>
      <c r="Q13" s="62"/>
      <c r="R13" s="62">
        <f>'БДДС факт'!R13-'БДДС план'!R13</f>
        <v>0</v>
      </c>
      <c r="S13" s="62">
        <f>'БДДС факт'!S13-'БДДС план'!S13</f>
        <v>0</v>
      </c>
      <c r="T13" s="62"/>
      <c r="U13" s="62">
        <f>'БДДС факт'!U13-'БДДС план'!U13</f>
        <v>0</v>
      </c>
      <c r="V13" s="62">
        <f>'БДДС факт'!V13-'БДДС план'!V13</f>
        <v>0</v>
      </c>
      <c r="W13" s="62"/>
      <c r="X13" s="62">
        <f>'БДДС факт'!X13-'БДДС план'!X13</f>
        <v>0</v>
      </c>
      <c r="Y13" s="62">
        <f>'БДДС факт'!Y13-'БДДС план'!Y13</f>
        <v>0</v>
      </c>
      <c r="Z13" s="62"/>
      <c r="AA13" s="62">
        <f>'БДДС факт'!AA13-'БДДС план'!AA13</f>
        <v>0</v>
      </c>
      <c r="AB13" s="62">
        <f>'БДДС факт'!AB13-'БДДС план'!AB13</f>
        <v>0</v>
      </c>
      <c r="AC13" s="62"/>
      <c r="AD13" s="62">
        <f>'БДДС факт'!AD13-'БДДС план'!AD13</f>
        <v>0</v>
      </c>
      <c r="AE13" s="62">
        <f>'БДДС факт'!AE13-'БДДС план'!AE13</f>
        <v>0</v>
      </c>
      <c r="AF13" s="62"/>
      <c r="AG13" s="62">
        <f>'БДДС факт'!AG13-'БДДС план'!AG13</f>
        <v>0</v>
      </c>
      <c r="AH13" s="62">
        <f>'БДДС факт'!AH13-'БДДС план'!AH13</f>
        <v>0</v>
      </c>
      <c r="AI13" s="62"/>
      <c r="AJ13" s="62">
        <f>'БДДС факт'!AJ13-'БДДС план'!AJ13</f>
        <v>0</v>
      </c>
      <c r="AK13" s="62">
        <f>'БДДС факт'!AK13-'БДДС план'!AK13</f>
        <v>0</v>
      </c>
      <c r="AL13" s="62"/>
      <c r="AN13" s="62">
        <f>E13+H13+K13+N13+Q13+T13+W13+Z13+AC13+AF13+AI13+AL13</f>
        <v>0</v>
      </c>
    </row>
    <row r="14" spans="1:40" ht="12" customHeight="1" outlineLevel="2">
      <c r="A14" s="69" t="s">
        <v>2</v>
      </c>
      <c r="B14" s="177" t="s">
        <v>70</v>
      </c>
      <c r="C14" s="62">
        <f>'БДДС факт'!C14-'БДДС план'!C14</f>
        <v>0</v>
      </c>
      <c r="D14" s="62">
        <f>'БДДС факт'!D14-'БДДС план'!D14</f>
        <v>0</v>
      </c>
      <c r="E14" s="62">
        <f aca="true" t="shared" si="13" ref="E14:E25">C14+D14</f>
        <v>0</v>
      </c>
      <c r="F14" s="62">
        <f>'БДДС факт'!F14-'БДДС план'!F14</f>
        <v>0</v>
      </c>
      <c r="G14" s="62">
        <f>'БДДС факт'!G14-'БДДС план'!G14</f>
        <v>0</v>
      </c>
      <c r="H14" s="62">
        <f aca="true" t="shared" si="14" ref="H14:H23">F14+G14</f>
        <v>0</v>
      </c>
      <c r="I14" s="62">
        <f>'БДДС факт'!I14-'БДДС план'!I14</f>
        <v>0</v>
      </c>
      <c r="J14" s="62">
        <f>'БДДС факт'!J14-'БДДС план'!J14</f>
        <v>0</v>
      </c>
      <c r="K14" s="62">
        <f aca="true" t="shared" si="15" ref="K14:K23">I14+J14</f>
        <v>0</v>
      </c>
      <c r="L14" s="62">
        <f>'БДДС факт'!L14-'БДДС план'!L14</f>
        <v>0</v>
      </c>
      <c r="M14" s="62">
        <f>'БДДС факт'!M14-'БДДС план'!M14</f>
        <v>0</v>
      </c>
      <c r="N14" s="62">
        <f aca="true" t="shared" si="16" ref="N14:N23">L14+M14</f>
        <v>0</v>
      </c>
      <c r="O14" s="62">
        <f>'БДДС факт'!O14-'БДДС план'!O14</f>
        <v>0</v>
      </c>
      <c r="P14" s="62">
        <f>'БДДС факт'!P14-'БДДС план'!P14</f>
        <v>0</v>
      </c>
      <c r="Q14" s="62">
        <f aca="true" t="shared" si="17" ref="Q14:Q23">O14+P14</f>
        <v>0</v>
      </c>
      <c r="R14" s="62">
        <f>'БДДС факт'!R14-'БДДС план'!R14</f>
        <v>0</v>
      </c>
      <c r="S14" s="62">
        <f>'БДДС факт'!S14-'БДДС план'!S14</f>
        <v>0</v>
      </c>
      <c r="T14" s="62">
        <f aca="true" t="shared" si="18" ref="T14:T23">R14+S14</f>
        <v>0</v>
      </c>
      <c r="U14" s="62">
        <f>'БДДС факт'!U14-'БДДС план'!U14</f>
        <v>0</v>
      </c>
      <c r="V14" s="62">
        <f>'БДДС факт'!V14-'БДДС план'!V14</f>
        <v>0</v>
      </c>
      <c r="W14" s="62">
        <f aca="true" t="shared" si="19" ref="W14:W23">U14+V14</f>
        <v>0</v>
      </c>
      <c r="X14" s="62">
        <f>'БДДС факт'!X14-'БДДС план'!X14</f>
        <v>0</v>
      </c>
      <c r="Y14" s="62">
        <f>'БДДС факт'!Y14-'БДДС план'!Y14</f>
        <v>0</v>
      </c>
      <c r="Z14" s="62">
        <f aca="true" t="shared" si="20" ref="Z14:Z23">X14+Y14</f>
        <v>0</v>
      </c>
      <c r="AA14" s="62">
        <f>'БДДС факт'!AA14-'БДДС план'!AA14</f>
        <v>0</v>
      </c>
      <c r="AB14" s="62">
        <f>'БДДС факт'!AB14-'БДДС план'!AB14</f>
        <v>0</v>
      </c>
      <c r="AC14" s="62">
        <f aca="true" t="shared" si="21" ref="AC14:AC23">AA14+AB14</f>
        <v>0</v>
      </c>
      <c r="AD14" s="62">
        <f>'БДДС факт'!AD14-'БДДС план'!AD14</f>
        <v>0</v>
      </c>
      <c r="AE14" s="62">
        <f>'БДДС факт'!AE14-'БДДС план'!AE14</f>
        <v>0</v>
      </c>
      <c r="AF14" s="62">
        <f aca="true" t="shared" si="22" ref="AF14:AF23">AD14+AE14</f>
        <v>0</v>
      </c>
      <c r="AG14" s="62">
        <f>'БДДС факт'!AG14-'БДДС план'!AG14</f>
        <v>0</v>
      </c>
      <c r="AH14" s="62">
        <f>'БДДС факт'!AH14-'БДДС план'!AH14</f>
        <v>0</v>
      </c>
      <c r="AI14" s="62">
        <f aca="true" t="shared" si="23" ref="AI14:AI23">AG14+AH14</f>
        <v>0</v>
      </c>
      <c r="AJ14" s="62">
        <f>'БДДС факт'!AJ14-'БДДС план'!AJ14</f>
        <v>0</v>
      </c>
      <c r="AK14" s="62">
        <f>'БДДС факт'!AK14-'БДДС план'!AK14</f>
        <v>0</v>
      </c>
      <c r="AL14" s="62">
        <f aca="true" t="shared" si="24" ref="AL14:AL23">AJ14+AK14</f>
        <v>0</v>
      </c>
      <c r="AN14" s="62">
        <f>E14+H14+K14+N14+Q14+T14+W14+Z14+AC14+AF14+AI14+AL14</f>
        <v>0</v>
      </c>
    </row>
    <row r="15" spans="1:40" s="30" customFormat="1" ht="15" customHeight="1" outlineLevel="1">
      <c r="A15" s="68" t="s">
        <v>10</v>
      </c>
      <c r="B15" s="36" t="s">
        <v>86</v>
      </c>
      <c r="C15" s="61">
        <f>'БДДС факт'!C15-'БДДС план'!C15</f>
        <v>0</v>
      </c>
      <c r="D15" s="61">
        <f>'БДДС факт'!D15-'БДДС план'!D15</f>
        <v>0</v>
      </c>
      <c r="E15" s="61">
        <f t="shared" si="13"/>
        <v>0</v>
      </c>
      <c r="F15" s="61">
        <f>'БДДС факт'!F15-'БДДС план'!F15</f>
        <v>0</v>
      </c>
      <c r="G15" s="61">
        <f>'БДДС факт'!G15-'БДДС план'!G15</f>
        <v>0</v>
      </c>
      <c r="H15" s="61">
        <f t="shared" si="14"/>
        <v>0</v>
      </c>
      <c r="I15" s="61">
        <f>'БДДС факт'!I15-'БДДС план'!I15</f>
        <v>0</v>
      </c>
      <c r="J15" s="61">
        <f>'БДДС факт'!J15-'БДДС план'!J15</f>
        <v>0</v>
      </c>
      <c r="K15" s="61">
        <f t="shared" si="15"/>
        <v>0</v>
      </c>
      <c r="L15" s="61">
        <f>'БДДС факт'!L15-'БДДС план'!L15</f>
        <v>0</v>
      </c>
      <c r="M15" s="61">
        <f>'БДДС факт'!M15-'БДДС план'!M15</f>
        <v>0</v>
      </c>
      <c r="N15" s="61">
        <f t="shared" si="16"/>
        <v>0</v>
      </c>
      <c r="O15" s="61">
        <f>'БДДС факт'!O15-'БДДС план'!O15</f>
        <v>0</v>
      </c>
      <c r="P15" s="61">
        <f>'БДДС факт'!P15-'БДДС план'!P15</f>
        <v>0</v>
      </c>
      <c r="Q15" s="61">
        <f t="shared" si="17"/>
        <v>0</v>
      </c>
      <c r="R15" s="61">
        <f>'БДДС факт'!R15-'БДДС план'!R15</f>
        <v>0</v>
      </c>
      <c r="S15" s="61">
        <f>'БДДС факт'!S15-'БДДС план'!S15</f>
        <v>0</v>
      </c>
      <c r="T15" s="61">
        <f t="shared" si="18"/>
        <v>0</v>
      </c>
      <c r="U15" s="61">
        <f>'БДДС факт'!U15-'БДДС план'!U15</f>
        <v>0</v>
      </c>
      <c r="V15" s="61">
        <f>'БДДС факт'!V15-'БДДС план'!V15</f>
        <v>0</v>
      </c>
      <c r="W15" s="61">
        <f t="shared" si="19"/>
        <v>0</v>
      </c>
      <c r="X15" s="61">
        <f>'БДДС факт'!X15-'БДДС план'!X15</f>
        <v>0</v>
      </c>
      <c r="Y15" s="61">
        <f>'БДДС факт'!Y15-'БДДС план'!Y15</f>
        <v>0</v>
      </c>
      <c r="Z15" s="61">
        <f t="shared" si="20"/>
        <v>0</v>
      </c>
      <c r="AA15" s="61">
        <f>'БДДС факт'!AA15-'БДДС план'!AA15</f>
        <v>0</v>
      </c>
      <c r="AB15" s="61">
        <f>'БДДС факт'!AB15-'БДДС план'!AB15</f>
        <v>0</v>
      </c>
      <c r="AC15" s="61">
        <f t="shared" si="21"/>
        <v>0</v>
      </c>
      <c r="AD15" s="61">
        <f>'БДДС факт'!AD15-'БДДС план'!AD15</f>
        <v>0</v>
      </c>
      <c r="AE15" s="61">
        <f>'БДДС факт'!AE15-'БДДС план'!AE15</f>
        <v>0</v>
      </c>
      <c r="AF15" s="61">
        <f t="shared" si="22"/>
        <v>0</v>
      </c>
      <c r="AG15" s="61">
        <f>'БДДС факт'!AG15-'БДДС план'!AG15</f>
        <v>0</v>
      </c>
      <c r="AH15" s="61">
        <f>'БДДС факт'!AH15-'БДДС план'!AH15</f>
        <v>0</v>
      </c>
      <c r="AI15" s="61">
        <f t="shared" si="23"/>
        <v>0</v>
      </c>
      <c r="AJ15" s="61">
        <f>'БДДС факт'!AJ15-'БДДС план'!AJ15</f>
        <v>0</v>
      </c>
      <c r="AK15" s="61">
        <f>'БДДС факт'!AK15-'БДДС план'!AK15</f>
        <v>0</v>
      </c>
      <c r="AL15" s="61">
        <f t="shared" si="24"/>
        <v>0</v>
      </c>
      <c r="AN15" s="61">
        <f>E15+H15+K15+N15+Q15+T15+W15+Z15</f>
        <v>0</v>
      </c>
    </row>
    <row r="16" spans="1:40" ht="12" customHeight="1" outlineLevel="2">
      <c r="A16" s="69" t="s">
        <v>65</v>
      </c>
      <c r="B16" s="177" t="s">
        <v>71</v>
      </c>
      <c r="C16" s="62">
        <f>'БДДС факт'!C16-'БДДС план'!C16</f>
        <v>0</v>
      </c>
      <c r="D16" s="62">
        <f>'БДДС факт'!D16-'БДДС план'!D16</f>
        <v>0</v>
      </c>
      <c r="E16" s="62">
        <f t="shared" si="13"/>
        <v>0</v>
      </c>
      <c r="F16" s="62">
        <f>'БДДС факт'!F16-'БДДС план'!F16</f>
        <v>0</v>
      </c>
      <c r="G16" s="62">
        <f>'БДДС факт'!G16-'БДДС план'!G16</f>
        <v>0</v>
      </c>
      <c r="H16" s="62">
        <f t="shared" si="14"/>
        <v>0</v>
      </c>
      <c r="I16" s="62">
        <f>'БДДС факт'!I16-'БДДС план'!I16</f>
        <v>0</v>
      </c>
      <c r="J16" s="62">
        <f>'БДДС факт'!J16-'БДДС план'!J16</f>
        <v>0</v>
      </c>
      <c r="K16" s="62">
        <f t="shared" si="15"/>
        <v>0</v>
      </c>
      <c r="L16" s="62">
        <f>'БДДС факт'!L16-'БДДС план'!L16</f>
        <v>0</v>
      </c>
      <c r="M16" s="62">
        <f>'БДДС факт'!M16-'БДДС план'!M16</f>
        <v>0</v>
      </c>
      <c r="N16" s="62">
        <f t="shared" si="16"/>
        <v>0</v>
      </c>
      <c r="O16" s="62">
        <f>'БДДС факт'!O16-'БДДС план'!O16</f>
        <v>0</v>
      </c>
      <c r="P16" s="62">
        <f>'БДДС факт'!P16-'БДДС план'!P16</f>
        <v>0</v>
      </c>
      <c r="Q16" s="62">
        <f t="shared" si="17"/>
        <v>0</v>
      </c>
      <c r="R16" s="62">
        <f>'БДДС факт'!R16-'БДДС план'!R16</f>
        <v>0</v>
      </c>
      <c r="S16" s="62">
        <f>'БДДС факт'!S16-'БДДС план'!S16</f>
        <v>0</v>
      </c>
      <c r="T16" s="62">
        <f t="shared" si="18"/>
        <v>0</v>
      </c>
      <c r="U16" s="62">
        <f>'БДДС факт'!U16-'БДДС план'!U16</f>
        <v>0</v>
      </c>
      <c r="V16" s="62">
        <f>'БДДС факт'!V16-'БДДС план'!V16</f>
        <v>0</v>
      </c>
      <c r="W16" s="62">
        <f t="shared" si="19"/>
        <v>0</v>
      </c>
      <c r="X16" s="62">
        <f>'БДДС факт'!X16-'БДДС план'!X16</f>
        <v>0</v>
      </c>
      <c r="Y16" s="62">
        <f>'БДДС факт'!Y16-'БДДС план'!Y16</f>
        <v>0</v>
      </c>
      <c r="Z16" s="62">
        <f t="shared" si="20"/>
        <v>0</v>
      </c>
      <c r="AA16" s="62">
        <f>'БДДС факт'!AA16-'БДДС план'!AA16</f>
        <v>0</v>
      </c>
      <c r="AB16" s="62">
        <f>'БДДС факт'!AB16-'БДДС план'!AB16</f>
        <v>0</v>
      </c>
      <c r="AC16" s="62">
        <f t="shared" si="21"/>
        <v>0</v>
      </c>
      <c r="AD16" s="62">
        <f>'БДДС факт'!AD16-'БДДС план'!AD16</f>
        <v>0</v>
      </c>
      <c r="AE16" s="62">
        <f>'БДДС факт'!AE16-'БДДС план'!AE16</f>
        <v>0</v>
      </c>
      <c r="AF16" s="62">
        <f t="shared" si="22"/>
        <v>0</v>
      </c>
      <c r="AG16" s="62">
        <f>'БДДС факт'!AG16-'БДДС план'!AG16</f>
        <v>0</v>
      </c>
      <c r="AH16" s="62">
        <f>'БДДС факт'!AH16-'БДДС план'!AH16</f>
        <v>0</v>
      </c>
      <c r="AI16" s="62">
        <f t="shared" si="23"/>
        <v>0</v>
      </c>
      <c r="AJ16" s="62">
        <f>'БДДС факт'!AJ16-'БДДС план'!AJ16</f>
        <v>0</v>
      </c>
      <c r="AK16" s="62">
        <f>'БДДС факт'!AK16-'БДДС план'!AK16</f>
        <v>0</v>
      </c>
      <c r="AL16" s="62">
        <f t="shared" si="24"/>
        <v>0</v>
      </c>
      <c r="AN16" s="62">
        <f>E16+H16+K16+N16+Q16+T16+W16+Z16+AC16+AF16+AI16+AL16</f>
        <v>0</v>
      </c>
    </row>
    <row r="17" spans="1:40" ht="12" customHeight="1" outlineLevel="2">
      <c r="A17" s="69" t="s">
        <v>2</v>
      </c>
      <c r="B17" s="177" t="s">
        <v>82</v>
      </c>
      <c r="C17" s="62">
        <f>'БДДС факт'!C17-'БДДС план'!C17</f>
        <v>0</v>
      </c>
      <c r="D17" s="62">
        <f>'БДДС факт'!D17-'БДДС план'!D17</f>
        <v>0</v>
      </c>
      <c r="E17" s="62">
        <f t="shared" si="13"/>
        <v>0</v>
      </c>
      <c r="F17" s="62">
        <f>'БДДС факт'!F17-'БДДС план'!F17</f>
        <v>0</v>
      </c>
      <c r="G17" s="62">
        <f>'БДДС факт'!G17-'БДДС план'!G17</f>
        <v>0</v>
      </c>
      <c r="H17" s="62">
        <f t="shared" si="14"/>
        <v>0</v>
      </c>
      <c r="I17" s="62">
        <f>'БДДС факт'!I17-'БДДС план'!I17</f>
        <v>0</v>
      </c>
      <c r="J17" s="62">
        <f>'БДДС факт'!J17-'БДДС план'!J17</f>
        <v>0</v>
      </c>
      <c r="K17" s="62">
        <f t="shared" si="15"/>
        <v>0</v>
      </c>
      <c r="L17" s="62">
        <f>'БДДС факт'!L17-'БДДС план'!L17</f>
        <v>0</v>
      </c>
      <c r="M17" s="62">
        <f>'БДДС факт'!M17-'БДДС план'!M17</f>
        <v>0</v>
      </c>
      <c r="N17" s="62">
        <f t="shared" si="16"/>
        <v>0</v>
      </c>
      <c r="O17" s="62">
        <f>'БДДС факт'!O17-'БДДС план'!O17</f>
        <v>0</v>
      </c>
      <c r="P17" s="62">
        <f>'БДДС факт'!P17-'БДДС план'!P17</f>
        <v>0</v>
      </c>
      <c r="Q17" s="62">
        <f t="shared" si="17"/>
        <v>0</v>
      </c>
      <c r="R17" s="62">
        <f>'БДДС факт'!R17-'БДДС план'!R17</f>
        <v>0</v>
      </c>
      <c r="S17" s="62">
        <f>'БДДС факт'!S17-'БДДС план'!S17</f>
        <v>0</v>
      </c>
      <c r="T17" s="62">
        <f t="shared" si="18"/>
        <v>0</v>
      </c>
      <c r="U17" s="62">
        <f>'БДДС факт'!U17-'БДДС план'!U17</f>
        <v>0</v>
      </c>
      <c r="V17" s="62">
        <f>'БДДС факт'!V17-'БДДС план'!V17</f>
        <v>0</v>
      </c>
      <c r="W17" s="62">
        <f t="shared" si="19"/>
        <v>0</v>
      </c>
      <c r="X17" s="62">
        <f>'БДДС факт'!X17-'БДДС план'!X17</f>
        <v>0</v>
      </c>
      <c r="Y17" s="62">
        <f>'БДДС факт'!Y17-'БДДС план'!Y17</f>
        <v>0</v>
      </c>
      <c r="Z17" s="62">
        <f t="shared" si="20"/>
        <v>0</v>
      </c>
      <c r="AA17" s="62">
        <f>'БДДС факт'!AA17-'БДДС план'!AA17</f>
        <v>0</v>
      </c>
      <c r="AB17" s="62">
        <f>'БДДС факт'!AB17-'БДДС план'!AB17</f>
        <v>0</v>
      </c>
      <c r="AC17" s="62">
        <f t="shared" si="21"/>
        <v>0</v>
      </c>
      <c r="AD17" s="62">
        <f>'БДДС факт'!AD17-'БДДС план'!AD17</f>
        <v>0</v>
      </c>
      <c r="AE17" s="62">
        <f>'БДДС факт'!AE17-'БДДС план'!AE17</f>
        <v>0</v>
      </c>
      <c r="AF17" s="62">
        <f t="shared" si="22"/>
        <v>0</v>
      </c>
      <c r="AG17" s="62">
        <f>'БДДС факт'!AG17-'БДДС план'!AG17</f>
        <v>0</v>
      </c>
      <c r="AH17" s="62">
        <f>'БДДС факт'!AH17-'БДДС план'!AH17</f>
        <v>0</v>
      </c>
      <c r="AI17" s="62">
        <f t="shared" si="23"/>
        <v>0</v>
      </c>
      <c r="AJ17" s="62">
        <f>'БДДС факт'!AJ17-'БДДС план'!AJ17</f>
        <v>0</v>
      </c>
      <c r="AK17" s="62">
        <f>'БДДС факт'!AK17-'БДДС план'!AK17</f>
        <v>0</v>
      </c>
      <c r="AL17" s="62">
        <f t="shared" si="24"/>
        <v>0</v>
      </c>
      <c r="AN17" s="62">
        <f>E17+H17+K17+N17+Q17+T17+W17+Z17+AC17+AF17+AI17+AL17</f>
        <v>0</v>
      </c>
    </row>
    <row r="18" spans="1:41" ht="12" customHeight="1" outlineLevel="2" thickBot="1">
      <c r="A18" s="69" t="s">
        <v>2</v>
      </c>
      <c r="B18" s="177" t="s">
        <v>83</v>
      </c>
      <c r="C18" s="62">
        <f>'БДДС факт'!C18-'БДДС план'!C18</f>
        <v>0</v>
      </c>
      <c r="D18" s="62">
        <f>'БДДС факт'!D18-'БДДС план'!D18</f>
        <v>0</v>
      </c>
      <c r="E18" s="62">
        <f t="shared" si="13"/>
        <v>0</v>
      </c>
      <c r="F18" s="62">
        <f>'БДДС факт'!F18-'БДДС план'!F18</f>
        <v>0</v>
      </c>
      <c r="G18" s="62">
        <f>'БДДС факт'!G18-'БДДС план'!G18</f>
        <v>0</v>
      </c>
      <c r="H18" s="62">
        <f t="shared" si="14"/>
        <v>0</v>
      </c>
      <c r="I18" s="62">
        <f>'БДДС факт'!I18-'БДДС план'!I18</f>
        <v>0</v>
      </c>
      <c r="J18" s="62">
        <f>'БДДС факт'!J18-'БДДС план'!J18</f>
        <v>0</v>
      </c>
      <c r="K18" s="62">
        <f t="shared" si="15"/>
        <v>0</v>
      </c>
      <c r="L18" s="62">
        <f>'БДДС факт'!L18-'БДДС план'!L18</f>
        <v>0</v>
      </c>
      <c r="M18" s="62">
        <f>'БДДС факт'!M18-'БДДС план'!M18</f>
        <v>0</v>
      </c>
      <c r="N18" s="62">
        <f t="shared" si="16"/>
        <v>0</v>
      </c>
      <c r="O18" s="62">
        <f>'БДДС факт'!O18-'БДДС план'!O18</f>
        <v>0</v>
      </c>
      <c r="P18" s="62">
        <f>'БДДС факт'!P18-'БДДС план'!P18</f>
        <v>0</v>
      </c>
      <c r="Q18" s="62">
        <f t="shared" si="17"/>
        <v>0</v>
      </c>
      <c r="R18" s="62">
        <f>'БДДС факт'!R18-'БДДС план'!R18</f>
        <v>0</v>
      </c>
      <c r="S18" s="62">
        <f>'БДДС факт'!S18-'БДДС план'!S18</f>
        <v>0</v>
      </c>
      <c r="T18" s="62">
        <f t="shared" si="18"/>
        <v>0</v>
      </c>
      <c r="U18" s="62">
        <f>'БДДС факт'!U18-'БДДС план'!U18</f>
        <v>0</v>
      </c>
      <c r="V18" s="62">
        <f>'БДДС факт'!V18-'БДДС план'!V18</f>
        <v>0</v>
      </c>
      <c r="W18" s="62">
        <f t="shared" si="19"/>
        <v>0</v>
      </c>
      <c r="X18" s="62">
        <f>'БДДС факт'!X18-'БДДС план'!X18</f>
        <v>0</v>
      </c>
      <c r="Y18" s="62">
        <f>'БДДС факт'!Y18-'БДДС план'!Y18</f>
        <v>0</v>
      </c>
      <c r="Z18" s="62">
        <f t="shared" si="20"/>
        <v>0</v>
      </c>
      <c r="AA18" s="62">
        <f>'БДДС факт'!AA18-'БДДС план'!AA18</f>
        <v>0</v>
      </c>
      <c r="AB18" s="62">
        <f>'БДДС факт'!AB18-'БДДС план'!AB18</f>
        <v>0</v>
      </c>
      <c r="AC18" s="62">
        <f t="shared" si="21"/>
        <v>0</v>
      </c>
      <c r="AD18" s="62">
        <f>'БДДС факт'!AD18-'БДДС план'!AD18</f>
        <v>0</v>
      </c>
      <c r="AE18" s="62">
        <f>'БДДС факт'!AE18-'БДДС план'!AE18</f>
        <v>0</v>
      </c>
      <c r="AF18" s="62">
        <f t="shared" si="22"/>
        <v>0</v>
      </c>
      <c r="AG18" s="62">
        <f>'БДДС факт'!AG18-'БДДС план'!AG18</f>
        <v>0</v>
      </c>
      <c r="AH18" s="62">
        <f>'БДДС факт'!AH18-'БДДС план'!AH18</f>
        <v>0</v>
      </c>
      <c r="AI18" s="62">
        <f t="shared" si="23"/>
        <v>0</v>
      </c>
      <c r="AJ18" s="62">
        <f>'БДДС факт'!AJ18-'БДДС план'!AJ18</f>
        <v>0</v>
      </c>
      <c r="AK18" s="62">
        <f>'БДДС факт'!AK18-'БДДС план'!AK18</f>
        <v>0</v>
      </c>
      <c r="AL18" s="62">
        <f t="shared" si="24"/>
        <v>0</v>
      </c>
      <c r="AN18" s="62">
        <f>E18+H18+K18+N18+Q18+T18+W18+Z18+AC18+AF18+AI18+AL18</f>
        <v>0</v>
      </c>
      <c r="AO18" s="149"/>
    </row>
    <row r="19" spans="1:40" s="35" customFormat="1" ht="19.5" customHeight="1" outlineLevel="1" thickBot="1">
      <c r="A19" s="70" t="s">
        <v>66</v>
      </c>
      <c r="B19" s="40" t="s">
        <v>74</v>
      </c>
      <c r="C19" s="63">
        <f>'БДДС факт'!C19-'БДДС план'!C19</f>
        <v>-100</v>
      </c>
      <c r="D19" s="63">
        <f>'БДДС факт'!D19-'БДДС план'!D19</f>
        <v>-100</v>
      </c>
      <c r="E19" s="63">
        <f t="shared" si="13"/>
        <v>-200</v>
      </c>
      <c r="F19" s="63">
        <f>'БДДС факт'!F19-'БДДС план'!F19</f>
        <v>0</v>
      </c>
      <c r="G19" s="63">
        <f>'БДДС факт'!G19-'БДДС план'!G19</f>
        <v>0</v>
      </c>
      <c r="H19" s="63">
        <f t="shared" si="14"/>
        <v>0</v>
      </c>
      <c r="I19" s="63">
        <f>'БДДС факт'!I19-'БДДС план'!I19</f>
        <v>0</v>
      </c>
      <c r="J19" s="63">
        <f>'БДДС факт'!J19-'БДДС план'!J19</f>
        <v>0</v>
      </c>
      <c r="K19" s="63">
        <f t="shared" si="15"/>
        <v>0</v>
      </c>
      <c r="L19" s="63">
        <f>'БДДС факт'!L19-'БДДС план'!L19</f>
        <v>0</v>
      </c>
      <c r="M19" s="63">
        <f>'БДДС факт'!M19-'БДДС план'!M19</f>
        <v>0</v>
      </c>
      <c r="N19" s="63">
        <f t="shared" si="16"/>
        <v>0</v>
      </c>
      <c r="O19" s="63">
        <f>'БДДС факт'!O19-'БДДС план'!O19</f>
        <v>0</v>
      </c>
      <c r="P19" s="63">
        <f>'БДДС факт'!P19-'БДДС план'!P19</f>
        <v>0</v>
      </c>
      <c r="Q19" s="63">
        <f t="shared" si="17"/>
        <v>0</v>
      </c>
      <c r="R19" s="63">
        <f>'БДДС факт'!R19-'БДДС план'!R19</f>
        <v>0</v>
      </c>
      <c r="S19" s="63">
        <f>'БДДС факт'!S19-'БДДС план'!S19</f>
        <v>0</v>
      </c>
      <c r="T19" s="63">
        <f t="shared" si="18"/>
        <v>0</v>
      </c>
      <c r="U19" s="63">
        <f>'БДДС факт'!U19-'БДДС план'!U19</f>
        <v>0</v>
      </c>
      <c r="V19" s="63">
        <f>'БДДС факт'!V19-'БДДС план'!V19</f>
        <v>0</v>
      </c>
      <c r="W19" s="63">
        <f t="shared" si="19"/>
        <v>0</v>
      </c>
      <c r="X19" s="63">
        <f>'БДДС факт'!X19-'БДДС план'!X19</f>
        <v>0</v>
      </c>
      <c r="Y19" s="63">
        <f>'БДДС факт'!Y19-'БДДС план'!Y19</f>
        <v>0</v>
      </c>
      <c r="Z19" s="63">
        <f t="shared" si="20"/>
        <v>0</v>
      </c>
      <c r="AA19" s="63">
        <f>'БДДС факт'!AA19-'БДДС план'!AA19</f>
        <v>0</v>
      </c>
      <c r="AB19" s="63">
        <f>'БДДС факт'!AB19-'БДДС план'!AB19</f>
        <v>0</v>
      </c>
      <c r="AC19" s="63">
        <f t="shared" si="21"/>
        <v>0</v>
      </c>
      <c r="AD19" s="63">
        <f>'БДДС факт'!AD19-'БДДС план'!AD19</f>
        <v>0</v>
      </c>
      <c r="AE19" s="63">
        <f>'БДДС факт'!AE19-'БДДС план'!AE19</f>
        <v>0</v>
      </c>
      <c r="AF19" s="63">
        <f t="shared" si="22"/>
        <v>0</v>
      </c>
      <c r="AG19" s="63">
        <f>'БДДС факт'!AG19-'БДДС план'!AG19</f>
        <v>0</v>
      </c>
      <c r="AH19" s="63">
        <f>'БДДС факт'!AH19-'БДДС план'!AH19</f>
        <v>0</v>
      </c>
      <c r="AI19" s="63">
        <f t="shared" si="23"/>
        <v>0</v>
      </c>
      <c r="AJ19" s="63">
        <f>'БДДС факт'!AJ19-'БДДС план'!AJ19</f>
        <v>0</v>
      </c>
      <c r="AK19" s="63">
        <f>'БДДС факт'!AK19-'БДДС план'!AK19</f>
        <v>0</v>
      </c>
      <c r="AL19" s="63">
        <f t="shared" si="24"/>
        <v>0</v>
      </c>
      <c r="AN19" s="63">
        <f>SUM(AN4,AN12,AN15)</f>
        <v>-200</v>
      </c>
    </row>
    <row r="20" spans="1:40" s="31" customFormat="1" ht="15" customHeight="1" outlineLevel="1" collapsed="1">
      <c r="A20" s="71"/>
      <c r="B20" s="37" t="s">
        <v>75</v>
      </c>
      <c r="C20" s="64">
        <f>'БДДС факт'!C20-'БДДС план'!C20</f>
        <v>-100</v>
      </c>
      <c r="D20" s="64">
        <f>'БДДС факт'!D20-'БДДС план'!D20</f>
        <v>-100</v>
      </c>
      <c r="E20" s="64">
        <f t="shared" si="13"/>
        <v>-200</v>
      </c>
      <c r="F20" s="64">
        <f>'БДДС факт'!F20-'БДДС план'!F20</f>
        <v>0</v>
      </c>
      <c r="G20" s="64">
        <f>'БДДС факт'!G20-'БДДС план'!G20</f>
        <v>0</v>
      </c>
      <c r="H20" s="64">
        <f t="shared" si="14"/>
        <v>0</v>
      </c>
      <c r="I20" s="64">
        <f>'БДДС факт'!I20-'БДДС план'!I20</f>
        <v>0</v>
      </c>
      <c r="J20" s="64">
        <f>'БДДС факт'!J20-'БДДС план'!J20</f>
        <v>0</v>
      </c>
      <c r="K20" s="64">
        <f t="shared" si="15"/>
        <v>0</v>
      </c>
      <c r="L20" s="64">
        <f>'БДДС факт'!L20-'БДДС план'!L20</f>
        <v>0</v>
      </c>
      <c r="M20" s="64">
        <f>'БДДС факт'!M20-'БДДС план'!M20</f>
        <v>0</v>
      </c>
      <c r="N20" s="64">
        <f t="shared" si="16"/>
        <v>0</v>
      </c>
      <c r="O20" s="64">
        <f>'БДДС факт'!O20-'БДДС план'!O20</f>
        <v>0</v>
      </c>
      <c r="P20" s="64">
        <f>'БДДС факт'!P20-'БДДС план'!P20</f>
        <v>0</v>
      </c>
      <c r="Q20" s="64">
        <f t="shared" si="17"/>
        <v>0</v>
      </c>
      <c r="R20" s="64">
        <f>'БДДС факт'!R20-'БДДС план'!R20</f>
        <v>0</v>
      </c>
      <c r="S20" s="64">
        <f>'БДДС факт'!S20-'БДДС план'!S20</f>
        <v>0</v>
      </c>
      <c r="T20" s="64">
        <f t="shared" si="18"/>
        <v>0</v>
      </c>
      <c r="U20" s="64">
        <f>'БДДС факт'!U20-'БДДС план'!U20</f>
        <v>0</v>
      </c>
      <c r="V20" s="64">
        <f>'БДДС факт'!V20-'БДДС план'!V20</f>
        <v>0</v>
      </c>
      <c r="W20" s="64">
        <f t="shared" si="19"/>
        <v>0</v>
      </c>
      <c r="X20" s="64">
        <f>'БДДС факт'!X20-'БДДС план'!X20</f>
        <v>0</v>
      </c>
      <c r="Y20" s="64">
        <f>'БДДС факт'!Y20-'БДДС план'!Y20</f>
        <v>0</v>
      </c>
      <c r="Z20" s="64">
        <f t="shared" si="20"/>
        <v>0</v>
      </c>
      <c r="AA20" s="64">
        <f>'БДДС факт'!AA20-'БДДС план'!AA20</f>
        <v>0</v>
      </c>
      <c r="AB20" s="64">
        <f>'БДДС факт'!AB20-'БДДС план'!AB20</f>
        <v>0</v>
      </c>
      <c r="AC20" s="64">
        <f t="shared" si="21"/>
        <v>0</v>
      </c>
      <c r="AD20" s="64">
        <f>'БДДС факт'!AD20-'БДДС план'!AD20</f>
        <v>0</v>
      </c>
      <c r="AE20" s="64">
        <f>'БДДС факт'!AE20-'БДДС план'!AE20</f>
        <v>0</v>
      </c>
      <c r="AF20" s="64">
        <f t="shared" si="22"/>
        <v>0</v>
      </c>
      <c r="AG20" s="64">
        <f>'БДДС факт'!AG20-'БДДС план'!AG20</f>
        <v>0</v>
      </c>
      <c r="AH20" s="64">
        <f>'БДДС факт'!AH20-'БДДС план'!AH20</f>
        <v>0</v>
      </c>
      <c r="AI20" s="64">
        <f t="shared" si="23"/>
        <v>0</v>
      </c>
      <c r="AJ20" s="64">
        <f>'БДДС факт'!AJ20-'БДДС план'!AJ20</f>
        <v>0</v>
      </c>
      <c r="AK20" s="64">
        <f>'БДДС факт'!AK20-'БДДС план'!AK20</f>
        <v>0</v>
      </c>
      <c r="AL20" s="64">
        <f t="shared" si="24"/>
        <v>0</v>
      </c>
      <c r="AN20" s="64">
        <f>SUMIF($A$4:$A$18,"+",AN$4:AN$19)</f>
        <v>-200</v>
      </c>
    </row>
    <row r="21" spans="1:40" ht="12" customHeight="1" hidden="1" outlineLevel="2">
      <c r="A21" s="69"/>
      <c r="B21" s="177" t="s">
        <v>76</v>
      </c>
      <c r="C21" s="62">
        <f>'БДДС факт'!C21-'БДДС план'!C21</f>
        <v>0</v>
      </c>
      <c r="D21" s="62">
        <f>'БДДС факт'!D21-'БДДС план'!D21</f>
        <v>0</v>
      </c>
      <c r="E21" s="62">
        <f t="shared" si="13"/>
        <v>0</v>
      </c>
      <c r="F21" s="62">
        <f>'БДДС факт'!F21-'БДДС план'!F21</f>
        <v>0</v>
      </c>
      <c r="G21" s="62">
        <f>'БДДС факт'!G21-'БДДС план'!G21</f>
        <v>0</v>
      </c>
      <c r="H21" s="62">
        <f t="shared" si="14"/>
        <v>0</v>
      </c>
      <c r="I21" s="62">
        <f>'БДДС факт'!I21-'БДДС план'!I21</f>
        <v>0</v>
      </c>
      <c r="J21" s="62">
        <f>'БДДС факт'!J21-'БДДС план'!J21</f>
        <v>0</v>
      </c>
      <c r="K21" s="62">
        <f t="shared" si="15"/>
        <v>0</v>
      </c>
      <c r="L21" s="62">
        <f>'БДДС факт'!L21-'БДДС план'!L21</f>
        <v>0</v>
      </c>
      <c r="M21" s="62">
        <f>'БДДС факт'!M21-'БДДС план'!M21</f>
        <v>0</v>
      </c>
      <c r="N21" s="62">
        <f t="shared" si="16"/>
        <v>0</v>
      </c>
      <c r="O21" s="62">
        <f>'БДДС факт'!O21-'БДДС план'!O21</f>
        <v>0</v>
      </c>
      <c r="P21" s="62">
        <f>'БДДС факт'!P21-'БДДС план'!P21</f>
        <v>0</v>
      </c>
      <c r="Q21" s="62">
        <f t="shared" si="17"/>
        <v>0</v>
      </c>
      <c r="R21" s="62">
        <f>'БДДС факт'!R21-'БДДС план'!R21</f>
        <v>0</v>
      </c>
      <c r="S21" s="62">
        <f>'БДДС факт'!S21-'БДДС план'!S21</f>
        <v>0</v>
      </c>
      <c r="T21" s="62">
        <f t="shared" si="18"/>
        <v>0</v>
      </c>
      <c r="U21" s="62">
        <f>'БДДС факт'!U21-'БДДС план'!U21</f>
        <v>0</v>
      </c>
      <c r="V21" s="62">
        <f>'БДДС факт'!V21-'БДДС план'!V21</f>
        <v>0</v>
      </c>
      <c r="W21" s="62">
        <f t="shared" si="19"/>
        <v>0</v>
      </c>
      <c r="X21" s="62">
        <f>'БДДС факт'!X21-'БДДС план'!X21</f>
        <v>0</v>
      </c>
      <c r="Y21" s="62">
        <f>'БДДС факт'!Y21-'БДДС план'!Y21</f>
        <v>0</v>
      </c>
      <c r="Z21" s="62">
        <f t="shared" si="20"/>
        <v>0</v>
      </c>
      <c r="AA21" s="62">
        <f>'БДДС факт'!AA21-'БДДС план'!AA21</f>
        <v>0</v>
      </c>
      <c r="AB21" s="62">
        <f>'БДДС факт'!AB21-'БДДС план'!AB21</f>
        <v>0</v>
      </c>
      <c r="AC21" s="62">
        <f t="shared" si="21"/>
        <v>0</v>
      </c>
      <c r="AD21" s="62">
        <f>'БДДС факт'!AD21-'БДДС план'!AD21</f>
        <v>0</v>
      </c>
      <c r="AE21" s="62">
        <f>'БДДС факт'!AE21-'БДДС план'!AE21</f>
        <v>0</v>
      </c>
      <c r="AF21" s="62">
        <f t="shared" si="22"/>
        <v>0</v>
      </c>
      <c r="AG21" s="62">
        <f>'БДДС факт'!AG21-'БДДС план'!AG21</f>
        <v>0</v>
      </c>
      <c r="AH21" s="62">
        <f>'БДДС факт'!AH21-'БДДС план'!AH21</f>
        <v>0</v>
      </c>
      <c r="AI21" s="62">
        <f t="shared" si="23"/>
        <v>0</v>
      </c>
      <c r="AJ21" s="62">
        <f>'БДДС факт'!AJ21-'БДДС план'!AJ21</f>
        <v>0</v>
      </c>
      <c r="AK21" s="62">
        <f>'БДДС факт'!AK21-'БДДС план'!AK21</f>
        <v>0</v>
      </c>
      <c r="AL21" s="62">
        <f t="shared" si="24"/>
        <v>0</v>
      </c>
      <c r="AN21" s="62"/>
    </row>
    <row r="22" spans="1:40" ht="12" customHeight="1" hidden="1" outlineLevel="2">
      <c r="A22" s="69"/>
      <c r="B22" s="177" t="s">
        <v>77</v>
      </c>
      <c r="C22" s="62">
        <f>'БДДС факт'!C22-'БДДС план'!C22</f>
        <v>-100</v>
      </c>
      <c r="D22" s="62">
        <f>'БДДС факт'!D22-'БДДС план'!D22</f>
        <v>-100</v>
      </c>
      <c r="E22" s="62">
        <f t="shared" si="13"/>
        <v>-200</v>
      </c>
      <c r="F22" s="62">
        <f>'БДДС факт'!F22-'БДДС план'!F22</f>
        <v>0</v>
      </c>
      <c r="G22" s="62">
        <f>'БДДС факт'!G22-'БДДС план'!G22</f>
        <v>0</v>
      </c>
      <c r="H22" s="62">
        <f t="shared" si="14"/>
        <v>0</v>
      </c>
      <c r="I22" s="62">
        <f>'БДДС факт'!I22-'БДДС план'!I22</f>
        <v>0</v>
      </c>
      <c r="J22" s="62">
        <f>'БДДС факт'!J22-'БДДС план'!J22</f>
        <v>0</v>
      </c>
      <c r="K22" s="62">
        <f t="shared" si="15"/>
        <v>0</v>
      </c>
      <c r="L22" s="62">
        <f>'БДДС факт'!L22-'БДДС план'!L22</f>
        <v>0</v>
      </c>
      <c r="M22" s="62">
        <f>'БДДС факт'!M22-'БДДС план'!M22</f>
        <v>0</v>
      </c>
      <c r="N22" s="62">
        <f t="shared" si="16"/>
        <v>0</v>
      </c>
      <c r="O22" s="62">
        <f>'БДДС факт'!O22-'БДДС план'!O22</f>
        <v>0</v>
      </c>
      <c r="P22" s="62">
        <f>'БДДС факт'!P22-'БДДС план'!P22</f>
        <v>0</v>
      </c>
      <c r="Q22" s="62">
        <f t="shared" si="17"/>
        <v>0</v>
      </c>
      <c r="R22" s="62">
        <f>'БДДС факт'!R22-'БДДС план'!R22</f>
        <v>0</v>
      </c>
      <c r="S22" s="62">
        <f>'БДДС факт'!S22-'БДДС план'!S22</f>
        <v>0</v>
      </c>
      <c r="T22" s="62">
        <f t="shared" si="18"/>
        <v>0</v>
      </c>
      <c r="U22" s="62">
        <f>'БДДС факт'!U22-'БДДС план'!U22</f>
        <v>0</v>
      </c>
      <c r="V22" s="62">
        <f>'БДДС факт'!V22-'БДДС план'!V22</f>
        <v>0</v>
      </c>
      <c r="W22" s="62">
        <f t="shared" si="19"/>
        <v>0</v>
      </c>
      <c r="X22" s="62">
        <f>'БДДС факт'!X22-'БДДС план'!X22</f>
        <v>0</v>
      </c>
      <c r="Y22" s="62">
        <f>'БДДС факт'!Y22-'БДДС план'!Y22</f>
        <v>0</v>
      </c>
      <c r="Z22" s="62">
        <f t="shared" si="20"/>
        <v>0</v>
      </c>
      <c r="AA22" s="62">
        <f>'БДДС факт'!AA22-'БДДС план'!AA22</f>
        <v>0</v>
      </c>
      <c r="AB22" s="62">
        <f>'БДДС факт'!AB22-'БДДС план'!AB22</f>
        <v>0</v>
      </c>
      <c r="AC22" s="62">
        <f t="shared" si="21"/>
        <v>0</v>
      </c>
      <c r="AD22" s="62">
        <f>'БДДС факт'!AD22-'БДДС план'!AD22</f>
        <v>0</v>
      </c>
      <c r="AE22" s="62">
        <f>'БДДС факт'!AE22-'БДДС план'!AE22</f>
        <v>0</v>
      </c>
      <c r="AF22" s="62">
        <f t="shared" si="22"/>
        <v>0</v>
      </c>
      <c r="AG22" s="62">
        <f>'БДДС факт'!AG22-'БДДС план'!AG22</f>
        <v>0</v>
      </c>
      <c r="AH22" s="62">
        <f>'БДДС факт'!AH22-'БДДС план'!AH22</f>
        <v>0</v>
      </c>
      <c r="AI22" s="62">
        <f t="shared" si="23"/>
        <v>0</v>
      </c>
      <c r="AJ22" s="62">
        <f>'БДДС факт'!AJ22-'БДДС план'!AJ22</f>
        <v>0</v>
      </c>
      <c r="AK22" s="62">
        <f>'БДДС факт'!AK22-'БДДС план'!AK22</f>
        <v>0</v>
      </c>
      <c r="AL22" s="62">
        <f t="shared" si="24"/>
        <v>0</v>
      </c>
      <c r="AN22" s="62">
        <f>SUM(AN5,AN6,AN7,AN13)</f>
        <v>-200</v>
      </c>
    </row>
    <row r="23" spans="1:40" ht="12" customHeight="1" hidden="1" outlineLevel="2">
      <c r="A23" s="69"/>
      <c r="B23" s="177" t="s">
        <v>78</v>
      </c>
      <c r="C23" s="62">
        <f>'БДДС факт'!C23-'БДДС план'!C23</f>
        <v>0</v>
      </c>
      <c r="D23" s="62">
        <f>'БДДС факт'!D23-'БДДС план'!D23</f>
        <v>0</v>
      </c>
      <c r="E23" s="62">
        <f t="shared" si="13"/>
        <v>0</v>
      </c>
      <c r="F23" s="62">
        <f>'БДДС факт'!F23-'БДДС план'!F23</f>
        <v>0</v>
      </c>
      <c r="G23" s="62">
        <f>'БДДС факт'!G23-'БДДС план'!G23</f>
        <v>0</v>
      </c>
      <c r="H23" s="62">
        <f t="shared" si="14"/>
        <v>0</v>
      </c>
      <c r="I23" s="62">
        <f>'БДДС факт'!I23-'БДДС план'!I23</f>
        <v>0</v>
      </c>
      <c r="J23" s="62">
        <f>'БДДС факт'!J23-'БДДС план'!J23</f>
        <v>0</v>
      </c>
      <c r="K23" s="62">
        <f t="shared" si="15"/>
        <v>0</v>
      </c>
      <c r="L23" s="62">
        <f>'БДДС факт'!L23-'БДДС план'!L23</f>
        <v>0</v>
      </c>
      <c r="M23" s="62">
        <f>'БДДС факт'!M23-'БДДС план'!M23</f>
        <v>0</v>
      </c>
      <c r="N23" s="62">
        <f t="shared" si="16"/>
        <v>0</v>
      </c>
      <c r="O23" s="62">
        <f>'БДДС факт'!O23-'БДДС план'!O23</f>
        <v>0</v>
      </c>
      <c r="P23" s="62">
        <f>'БДДС факт'!P23-'БДДС план'!P23</f>
        <v>0</v>
      </c>
      <c r="Q23" s="62">
        <f t="shared" si="17"/>
        <v>0</v>
      </c>
      <c r="R23" s="62">
        <f>'БДДС факт'!R23-'БДДС план'!R23</f>
        <v>0</v>
      </c>
      <c r="S23" s="62">
        <f>'БДДС факт'!S23-'БДДС план'!S23</f>
        <v>0</v>
      </c>
      <c r="T23" s="62">
        <f t="shared" si="18"/>
        <v>0</v>
      </c>
      <c r="U23" s="62">
        <f>'БДДС факт'!U23-'БДДС план'!U23</f>
        <v>0</v>
      </c>
      <c r="V23" s="62">
        <f>'БДДС факт'!V23-'БДДС план'!V23</f>
        <v>0</v>
      </c>
      <c r="W23" s="62">
        <f t="shared" si="19"/>
        <v>0</v>
      </c>
      <c r="X23" s="62">
        <f>'БДДС факт'!X23-'БДДС план'!X23</f>
        <v>0</v>
      </c>
      <c r="Y23" s="62">
        <f>'БДДС факт'!Y23-'БДДС план'!Y23</f>
        <v>0</v>
      </c>
      <c r="Z23" s="62">
        <f t="shared" si="20"/>
        <v>0</v>
      </c>
      <c r="AA23" s="62">
        <f>'БДДС факт'!AA23-'БДДС план'!AA23</f>
        <v>0</v>
      </c>
      <c r="AB23" s="62">
        <f>'БДДС факт'!AB23-'БДДС план'!AB23</f>
        <v>0</v>
      </c>
      <c r="AC23" s="62">
        <f t="shared" si="21"/>
        <v>0</v>
      </c>
      <c r="AD23" s="62">
        <f>'БДДС факт'!AD23-'БДДС план'!AD23</f>
        <v>0</v>
      </c>
      <c r="AE23" s="62">
        <f>'БДДС факт'!AE23-'БДДС план'!AE23</f>
        <v>0</v>
      </c>
      <c r="AF23" s="62">
        <f t="shared" si="22"/>
        <v>0</v>
      </c>
      <c r="AG23" s="62">
        <f>'БДДС факт'!AG23-'БДДС план'!AG23</f>
        <v>0</v>
      </c>
      <c r="AH23" s="62">
        <f>'БДДС факт'!AH23-'БДДС план'!AH23</f>
        <v>0</v>
      </c>
      <c r="AI23" s="62">
        <f t="shared" si="23"/>
        <v>0</v>
      </c>
      <c r="AJ23" s="62">
        <f>'БДДС факт'!AJ23-'БДДС план'!AJ23</f>
        <v>0</v>
      </c>
      <c r="AK23" s="62">
        <f>'БДДС факт'!AK23-'БДДС план'!AK23</f>
        <v>0</v>
      </c>
      <c r="AL23" s="62">
        <f t="shared" si="24"/>
        <v>0</v>
      </c>
      <c r="AN23" s="62">
        <f>AN16</f>
        <v>0</v>
      </c>
    </row>
    <row r="24" spans="1:40" s="31" customFormat="1" ht="15" customHeight="1" outlineLevel="1" thickBot="1">
      <c r="A24" s="71"/>
      <c r="B24" s="37" t="s">
        <v>79</v>
      </c>
      <c r="C24" s="64">
        <f>'БДДС факт'!C24-'БДДС план'!C24</f>
        <v>0</v>
      </c>
      <c r="D24" s="64">
        <f>'БДДС факт'!D24-'БДДС план'!D24</f>
        <v>0</v>
      </c>
      <c r="E24" s="64">
        <f>C24+D24</f>
        <v>0</v>
      </c>
      <c r="F24" s="64">
        <f>'БДДС факт'!F24-'БДДС план'!F24</f>
        <v>0</v>
      </c>
      <c r="G24" s="64">
        <f>'БДДС факт'!G24-'БДДС план'!G24</f>
        <v>0</v>
      </c>
      <c r="H24" s="64">
        <f>F24+G24</f>
        <v>0</v>
      </c>
      <c r="I24" s="64">
        <f>'БДДС факт'!I24-'БДДС план'!I24</f>
        <v>0</v>
      </c>
      <c r="J24" s="64">
        <f>'БДДС факт'!J24-'БДДС план'!J24</f>
        <v>0</v>
      </c>
      <c r="K24" s="64">
        <f>I24+J24</f>
        <v>0</v>
      </c>
      <c r="L24" s="64">
        <f>'БДДС факт'!L24-'БДДС план'!L24</f>
        <v>0</v>
      </c>
      <c r="M24" s="64">
        <f>'БДДС факт'!M24-'БДДС план'!M24</f>
        <v>0</v>
      </c>
      <c r="N24" s="64">
        <f>L24+M24</f>
        <v>0</v>
      </c>
      <c r="O24" s="64">
        <f>'БДДС факт'!O24-'БДДС план'!O24</f>
        <v>0</v>
      </c>
      <c r="P24" s="64">
        <f>'БДДС факт'!P24-'БДДС план'!P24</f>
        <v>0</v>
      </c>
      <c r="Q24" s="64">
        <f>O24+P24</f>
        <v>0</v>
      </c>
      <c r="R24" s="64">
        <f>'БДДС факт'!R24-'БДДС план'!R24</f>
        <v>0</v>
      </c>
      <c r="S24" s="64">
        <f>'БДДС факт'!S24-'БДДС план'!S24</f>
        <v>0</v>
      </c>
      <c r="T24" s="64">
        <f>R24+S24</f>
        <v>0</v>
      </c>
      <c r="U24" s="64">
        <f>'БДДС факт'!U24-'БДДС план'!U24</f>
        <v>0</v>
      </c>
      <c r="V24" s="64">
        <f>'БДДС факт'!V24-'БДДС план'!V24</f>
        <v>0</v>
      </c>
      <c r="W24" s="64">
        <f>U24+V24</f>
        <v>0</v>
      </c>
      <c r="X24" s="64">
        <f>'БДДС факт'!X24-'БДДС план'!X24</f>
        <v>0</v>
      </c>
      <c r="Y24" s="64">
        <f>'БДДС факт'!Y24-'БДДС план'!Y24</f>
        <v>0</v>
      </c>
      <c r="Z24" s="64">
        <f>X24+Y24</f>
        <v>0</v>
      </c>
      <c r="AA24" s="64">
        <f>'БДДС факт'!AA24-'БДДС план'!AA24</f>
        <v>0</v>
      </c>
      <c r="AB24" s="64">
        <f>'БДДС факт'!AB24-'БДДС план'!AB24</f>
        <v>0</v>
      </c>
      <c r="AC24" s="64">
        <f>AA24+AB24</f>
        <v>0</v>
      </c>
      <c r="AD24" s="64">
        <f>'БДДС факт'!AD24-'БДДС план'!AD24</f>
        <v>0</v>
      </c>
      <c r="AE24" s="64">
        <f>'БДДС факт'!AE24-'БДДС план'!AE24</f>
        <v>0</v>
      </c>
      <c r="AF24" s="64">
        <f>AD24+AE24</f>
        <v>0</v>
      </c>
      <c r="AG24" s="64">
        <f>'БДДС факт'!AG24-'БДДС план'!AG24</f>
        <v>0</v>
      </c>
      <c r="AH24" s="64">
        <f>'БДДС факт'!AH24-'БДДС план'!AH24</f>
        <v>0</v>
      </c>
      <c r="AI24" s="64">
        <f>AG24+AH24</f>
        <v>0</v>
      </c>
      <c r="AJ24" s="64">
        <f>'БДДС факт'!AJ24-'БДДС план'!AJ24</f>
        <v>0</v>
      </c>
      <c r="AK24" s="64">
        <f>'БДДС факт'!AK24-'БДДС план'!AK24</f>
        <v>0</v>
      </c>
      <c r="AL24" s="64">
        <f>AJ24+AK24</f>
        <v>0</v>
      </c>
      <c r="AN24" s="64">
        <f>SUMIF($A$4:$A$18,"-",AN$4:AN$19)</f>
        <v>0</v>
      </c>
    </row>
    <row r="25" spans="1:40" s="34" customFormat="1" ht="29.25" customHeight="1" thickBot="1">
      <c r="A25" s="67"/>
      <c r="B25" s="39" t="s">
        <v>80</v>
      </c>
      <c r="C25" s="60">
        <f>'БДДС факт'!C25-'БДДС план'!C25</f>
        <v>-600</v>
      </c>
      <c r="D25" s="60">
        <f>'БДДС факт'!D25-'БДДС план'!D25</f>
        <v>-200</v>
      </c>
      <c r="E25" s="60">
        <f t="shared" si="13"/>
        <v>-800</v>
      </c>
      <c r="F25" s="60">
        <f>'БДДС факт'!F25-'БДДС план'!F25</f>
        <v>-600</v>
      </c>
      <c r="G25" s="60">
        <f>'БДДС факт'!G25-'БДДС план'!G25</f>
        <v>-200</v>
      </c>
      <c r="H25" s="60">
        <f>F25+G25</f>
        <v>-800</v>
      </c>
      <c r="I25" s="60">
        <f>'БДДС факт'!I25-'БДДС план'!I25</f>
        <v>-600</v>
      </c>
      <c r="J25" s="60">
        <f>'БДДС факт'!J25-'БДДС план'!J25</f>
        <v>-200</v>
      </c>
      <c r="K25" s="60">
        <f>I25+J25</f>
        <v>-800</v>
      </c>
      <c r="L25" s="60">
        <f>'БДДС факт'!L25-'БДДС план'!L25</f>
        <v>-600</v>
      </c>
      <c r="M25" s="60">
        <f>'БДДС факт'!M25-'БДДС план'!M25</f>
        <v>-200</v>
      </c>
      <c r="N25" s="60">
        <f>L25+M25</f>
        <v>-800</v>
      </c>
      <c r="O25" s="60">
        <f>'БДДС факт'!O25-'БДДС план'!O25</f>
        <v>-600</v>
      </c>
      <c r="P25" s="60">
        <f>'БДДС факт'!P25-'БДДС план'!P25</f>
        <v>-200</v>
      </c>
      <c r="Q25" s="60">
        <f>O25+P25</f>
        <v>-800</v>
      </c>
      <c r="R25" s="60">
        <f>'БДДС факт'!R25-'БДДС план'!R25</f>
        <v>-600</v>
      </c>
      <c r="S25" s="60">
        <f>'БДДС факт'!S25-'БДДС план'!S25</f>
        <v>-200</v>
      </c>
      <c r="T25" s="60">
        <f>R25+S25</f>
        <v>-800</v>
      </c>
      <c r="U25" s="60">
        <f>'БДДС факт'!U25-'БДДС план'!U25</f>
        <v>-600</v>
      </c>
      <c r="V25" s="60">
        <f>'БДДС факт'!V25-'БДДС план'!V25</f>
        <v>-200</v>
      </c>
      <c r="W25" s="60">
        <f>U25+V25</f>
        <v>-800</v>
      </c>
      <c r="X25" s="60">
        <f>'БДДС факт'!X25-'БДДС план'!X25</f>
        <v>-600</v>
      </c>
      <c r="Y25" s="60">
        <f>'БДДС факт'!Y25-'БДДС план'!Y25</f>
        <v>-200</v>
      </c>
      <c r="Z25" s="60">
        <f>X25+Y25</f>
        <v>-800</v>
      </c>
      <c r="AA25" s="60">
        <f>'БДДС факт'!AA25-'БДДС план'!AA25</f>
        <v>-600</v>
      </c>
      <c r="AB25" s="60">
        <f>'БДДС факт'!AB25-'БДДС план'!AB25</f>
        <v>-200</v>
      </c>
      <c r="AC25" s="60">
        <f>AA25+AB25</f>
        <v>-800</v>
      </c>
      <c r="AD25" s="60">
        <f>'БДДС факт'!AD25-'БДДС план'!AD25</f>
        <v>-600</v>
      </c>
      <c r="AE25" s="60">
        <f>'БДДС факт'!AE25-'БДДС план'!AE25</f>
        <v>-200</v>
      </c>
      <c r="AF25" s="60">
        <f>AD25+AE25</f>
        <v>-800</v>
      </c>
      <c r="AG25" s="60">
        <f>'БДДС факт'!AG25-'БДДС план'!AG25</f>
        <v>-600</v>
      </c>
      <c r="AH25" s="60">
        <f>'БДДС факт'!AH25-'БДДС план'!AH25</f>
        <v>-200</v>
      </c>
      <c r="AI25" s="60">
        <f>AG25+AH25</f>
        <v>-800</v>
      </c>
      <c r="AJ25" s="60">
        <f>'БДДС факт'!AJ25-'БДДС план'!AJ25</f>
        <v>-600</v>
      </c>
      <c r="AK25" s="60">
        <f>'БДДС факт'!AK25-'БДДС план'!AK25</f>
        <v>-200</v>
      </c>
      <c r="AL25" s="60">
        <f>AJ25+AK25</f>
        <v>-800</v>
      </c>
      <c r="AN25" s="60">
        <f>AN3+AN19</f>
        <v>-800</v>
      </c>
    </row>
    <row r="33" spans="1:40" ht="15">
      <c r="A33" s="26"/>
      <c r="B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</row>
  </sheetData>
  <sheetProtection/>
  <conditionalFormatting sqref="AN3:AN25 C3:AL25">
    <cfRule type="cellIs" priority="1" dxfId="0" operator="equal" stopIfTrue="1">
      <formula>0</formula>
    </cfRule>
  </conditionalFormatting>
  <conditionalFormatting sqref="B24 B19:B20 B4 B15 B12 AN33 C33:AL33">
    <cfRule type="cellIs" priority="2" dxfId="1" operator="equal" stopIfTrue="1">
      <formula>0</formula>
    </cfRule>
  </conditionalFormatting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portrait" paperSize="9" scale="50" r:id="rId1"/>
  <headerFooter alignWithMargins="0">
    <oddHeader>&amp;C&amp;"Arial Cyr,полужирный"ЗАО "Русздравпроект"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zoomScale="70" zoomScaleNormal="70" workbookViewId="0" topLeftCell="A1">
      <pane xSplit="1" topLeftCell="AH1" activePane="topRight" state="frozen"/>
      <selection pane="topLeft" activeCell="A1" sqref="A1"/>
      <selection pane="topRight" activeCell="AO19" sqref="AO19"/>
    </sheetView>
  </sheetViews>
  <sheetFormatPr defaultColWidth="9.375" defaultRowHeight="12.75" outlineLevelCol="2"/>
  <cols>
    <col min="1" max="1" width="52.375" style="21" customWidth="1"/>
    <col min="2" max="3" width="15.625" style="23" hidden="1" customWidth="1" outlineLevel="2"/>
    <col min="4" max="4" width="15.625" style="23" customWidth="1" outlineLevel="1" collapsed="1"/>
    <col min="5" max="6" width="15.625" style="23" hidden="1" customWidth="1" outlineLevel="2"/>
    <col min="7" max="7" width="15.625" style="23" customWidth="1" outlineLevel="1" collapsed="1"/>
    <col min="8" max="9" width="15.625" style="23" hidden="1" customWidth="1" outlineLevel="2"/>
    <col min="10" max="10" width="15.625" style="23" customWidth="1" outlineLevel="1" collapsed="1"/>
    <col min="11" max="12" width="15.625" style="23" hidden="1" customWidth="1" outlineLevel="2"/>
    <col min="13" max="13" width="15.625" style="23" customWidth="1" outlineLevel="1" collapsed="1"/>
    <col min="14" max="15" width="15.625" style="23" hidden="1" customWidth="1" outlineLevel="2"/>
    <col min="16" max="16" width="15.625" style="23" customWidth="1" outlineLevel="1" collapsed="1"/>
    <col min="17" max="18" width="15.625" style="23" hidden="1" customWidth="1" outlineLevel="2"/>
    <col min="19" max="19" width="15.625" style="23" customWidth="1" outlineLevel="1" collapsed="1"/>
    <col min="20" max="21" width="15.625" style="23" hidden="1" customWidth="1" outlineLevel="2"/>
    <col min="22" max="22" width="15.625" style="23" customWidth="1" outlineLevel="1" collapsed="1"/>
    <col min="23" max="24" width="15.625" style="23" hidden="1" customWidth="1" outlineLevel="2"/>
    <col min="25" max="25" width="15.625" style="23" customWidth="1" outlineLevel="1" collapsed="1"/>
    <col min="26" max="27" width="15.625" style="23" hidden="1" customWidth="1" outlineLevel="2"/>
    <col min="28" max="28" width="15.625" style="23" customWidth="1" outlineLevel="1" collapsed="1"/>
    <col min="29" max="30" width="15.625" style="23" hidden="1" customWidth="1" outlineLevel="2"/>
    <col min="31" max="31" width="15.625" style="23" customWidth="1" outlineLevel="1" collapsed="1"/>
    <col min="32" max="33" width="15.625" style="23" hidden="1" customWidth="1" outlineLevel="2"/>
    <col min="34" max="34" width="15.625" style="23" customWidth="1" outlineLevel="1" collapsed="1"/>
    <col min="35" max="36" width="15.625" style="23" hidden="1" customWidth="1" outlineLevel="2"/>
    <col min="37" max="37" width="15.625" style="23" customWidth="1" outlineLevel="1" collapsed="1"/>
    <col min="39" max="39" width="16.625" style="23" customWidth="1" outlineLevel="1"/>
    <col min="40" max="40" width="15.625" style="23" customWidth="1" outlineLevel="1"/>
    <col min="41" max="41" width="18.00390625" style="23" customWidth="1"/>
    <col min="42" max="16384" width="9.375" style="21" customWidth="1"/>
  </cols>
  <sheetData>
    <row r="1" spans="1:41" s="19" customFormat="1" ht="30" customHeight="1" thickBot="1">
      <c r="A1" s="18" t="s">
        <v>55</v>
      </c>
      <c r="B1" s="119"/>
      <c r="C1" s="119"/>
      <c r="D1" s="118">
        <v>39844</v>
      </c>
      <c r="E1" s="119"/>
      <c r="F1" s="119"/>
      <c r="G1" s="118">
        <v>39872</v>
      </c>
      <c r="H1" s="119"/>
      <c r="I1" s="119"/>
      <c r="J1" s="118">
        <v>39903</v>
      </c>
      <c r="K1" s="119"/>
      <c r="L1" s="119"/>
      <c r="M1" s="118">
        <v>39933</v>
      </c>
      <c r="N1" s="119"/>
      <c r="O1" s="119"/>
      <c r="P1" s="118">
        <v>39964</v>
      </c>
      <c r="Q1" s="119"/>
      <c r="R1" s="119"/>
      <c r="S1" s="118">
        <v>39994</v>
      </c>
      <c r="T1" s="119"/>
      <c r="U1" s="119"/>
      <c r="V1" s="118">
        <v>40025</v>
      </c>
      <c r="W1" s="119"/>
      <c r="X1" s="119"/>
      <c r="Y1" s="118">
        <v>40056</v>
      </c>
      <c r="Z1" s="119"/>
      <c r="AA1" s="119"/>
      <c r="AB1" s="118">
        <v>40086</v>
      </c>
      <c r="AC1" s="119"/>
      <c r="AD1" s="119"/>
      <c r="AE1" s="118">
        <v>40117</v>
      </c>
      <c r="AF1" s="119"/>
      <c r="AG1" s="119"/>
      <c r="AH1" s="118">
        <v>40147</v>
      </c>
      <c r="AI1" s="119"/>
      <c r="AJ1" s="119"/>
      <c r="AK1" s="118">
        <v>40178</v>
      </c>
      <c r="AM1" s="119"/>
      <c r="AN1" s="119"/>
      <c r="AO1" s="129" t="s">
        <v>145</v>
      </c>
    </row>
    <row r="2" spans="1:41" s="20" customFormat="1" ht="19.5" customHeight="1" thickBot="1">
      <c r="A2" s="72" t="s">
        <v>56</v>
      </c>
      <c r="B2" s="72" t="s">
        <v>108</v>
      </c>
      <c r="C2" s="72" t="s">
        <v>106</v>
      </c>
      <c r="D2" s="72" t="s">
        <v>105</v>
      </c>
      <c r="E2" s="72" t="s">
        <v>108</v>
      </c>
      <c r="F2" s="72" t="s">
        <v>106</v>
      </c>
      <c r="G2" s="72" t="s">
        <v>105</v>
      </c>
      <c r="H2" s="72" t="s">
        <v>108</v>
      </c>
      <c r="I2" s="72" t="s">
        <v>106</v>
      </c>
      <c r="J2" s="72" t="s">
        <v>105</v>
      </c>
      <c r="K2" s="72" t="s">
        <v>108</v>
      </c>
      <c r="L2" s="72" t="s">
        <v>106</v>
      </c>
      <c r="M2" s="72" t="s">
        <v>105</v>
      </c>
      <c r="N2" s="72" t="s">
        <v>108</v>
      </c>
      <c r="O2" s="72" t="s">
        <v>106</v>
      </c>
      <c r="P2" s="72" t="s">
        <v>105</v>
      </c>
      <c r="Q2" s="72" t="s">
        <v>108</v>
      </c>
      <c r="R2" s="72" t="s">
        <v>106</v>
      </c>
      <c r="S2" s="72" t="s">
        <v>105</v>
      </c>
      <c r="T2" s="72" t="s">
        <v>108</v>
      </c>
      <c r="U2" s="72" t="s">
        <v>106</v>
      </c>
      <c r="V2" s="72" t="s">
        <v>105</v>
      </c>
      <c r="W2" s="72" t="s">
        <v>108</v>
      </c>
      <c r="X2" s="72" t="s">
        <v>106</v>
      </c>
      <c r="Y2" s="72" t="s">
        <v>105</v>
      </c>
      <c r="Z2" s="72" t="s">
        <v>108</v>
      </c>
      <c r="AA2" s="72" t="s">
        <v>106</v>
      </c>
      <c r="AB2" s="72" t="s">
        <v>105</v>
      </c>
      <c r="AC2" s="72" t="s">
        <v>108</v>
      </c>
      <c r="AD2" s="72" t="s">
        <v>106</v>
      </c>
      <c r="AE2" s="72" t="s">
        <v>105</v>
      </c>
      <c r="AF2" s="72" t="s">
        <v>108</v>
      </c>
      <c r="AG2" s="72" t="s">
        <v>106</v>
      </c>
      <c r="AH2" s="72" t="s">
        <v>105</v>
      </c>
      <c r="AI2" s="72" t="s">
        <v>108</v>
      </c>
      <c r="AJ2" s="72" t="s">
        <v>106</v>
      </c>
      <c r="AK2" s="72" t="s">
        <v>105</v>
      </c>
      <c r="AM2" s="72" t="s">
        <v>108</v>
      </c>
      <c r="AN2" s="72" t="s">
        <v>106</v>
      </c>
      <c r="AO2" s="72" t="s">
        <v>105</v>
      </c>
    </row>
    <row r="3" spans="1:41" ht="15" customHeight="1">
      <c r="A3" s="74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M3" s="127"/>
      <c r="AN3" s="127"/>
      <c r="AO3" s="127"/>
    </row>
    <row r="4" spans="1:41" ht="12.75">
      <c r="A4" s="75" t="s">
        <v>60</v>
      </c>
      <c r="B4" s="73">
        <f>'БДДС план'!C5+'БДДС план'!C6+'БДДС план'!C7</f>
        <v>500</v>
      </c>
      <c r="C4" s="73">
        <f>'БДДС план'!D5+'БДДС план'!D6+'БДДС план'!D7</f>
        <v>400</v>
      </c>
      <c r="D4" s="73">
        <f>B4+C4</f>
        <v>900</v>
      </c>
      <c r="E4" s="73">
        <f>'БДДС план'!F5+'БДДС план'!F6+'БДДС план'!F7</f>
        <v>0</v>
      </c>
      <c r="F4" s="73">
        <f>'БДДС план'!G5+'БДДС план'!G6+'БДДС план'!G7</f>
        <v>0</v>
      </c>
      <c r="G4" s="73">
        <f>E4+F4</f>
        <v>0</v>
      </c>
      <c r="H4" s="73">
        <f>'БДДС план'!I5+'БДДС план'!I6+'БДДС план'!I7</f>
        <v>0</v>
      </c>
      <c r="I4" s="73">
        <f>'БДДС план'!J5+'БДДС план'!J6+'БДДС план'!J7</f>
        <v>0</v>
      </c>
      <c r="J4" s="73">
        <f>H4+I4</f>
        <v>0</v>
      </c>
      <c r="K4" s="73">
        <f>'БДДС план'!L5+'БДДС план'!L6+'БДДС план'!L7</f>
        <v>0</v>
      </c>
      <c r="L4" s="73">
        <f>'БДДС план'!M5+'БДДС план'!M6+'БДДС план'!M7</f>
        <v>0</v>
      </c>
      <c r="M4" s="73">
        <f>K4+L4</f>
        <v>0</v>
      </c>
      <c r="N4" s="73">
        <f>'БДДС план'!O5+'БДДС план'!O6+'БДДС план'!O7</f>
        <v>0</v>
      </c>
      <c r="O4" s="73">
        <f>'БДДС план'!P5+'БДДС план'!P6+'БДДС план'!P7</f>
        <v>0</v>
      </c>
      <c r="P4" s="73">
        <f>N4+O4</f>
        <v>0</v>
      </c>
      <c r="Q4" s="73">
        <f>'БДДС план'!R5+'БДДС план'!R6+'БДДС план'!R7</f>
        <v>0</v>
      </c>
      <c r="R4" s="73">
        <f>'БДДС план'!S5+'БДДС план'!S6+'БДДС план'!S7</f>
        <v>0</v>
      </c>
      <c r="S4" s="73">
        <f>Q4+R4</f>
        <v>0</v>
      </c>
      <c r="T4" s="73">
        <f>'БДДС план'!U5+'БДДС план'!U6+'БДДС план'!U7</f>
        <v>0</v>
      </c>
      <c r="U4" s="73">
        <f>'БДДС план'!V5+'БДДС план'!V6+'БДДС план'!V7</f>
        <v>0</v>
      </c>
      <c r="V4" s="73">
        <f>T4+U4</f>
        <v>0</v>
      </c>
      <c r="W4" s="73">
        <f>'БДДС план'!X5+'БДДС план'!X6+'БДДС план'!X7</f>
        <v>0</v>
      </c>
      <c r="X4" s="73">
        <f>'БДДС план'!Y5+'БДДС план'!Y6+'БДДС план'!Y7</f>
        <v>0</v>
      </c>
      <c r="Y4" s="73">
        <f>W4+X4</f>
        <v>0</v>
      </c>
      <c r="Z4" s="73">
        <f>'БДДС план'!AA5+'БДДС план'!AA6+'БДДС план'!AA7</f>
        <v>0</v>
      </c>
      <c r="AA4" s="73">
        <f>'БДДС план'!AB5+'БДДС план'!AB6+'БДДС план'!AB7</f>
        <v>0</v>
      </c>
      <c r="AB4" s="73">
        <f>Z4+AA4</f>
        <v>0</v>
      </c>
      <c r="AC4" s="73">
        <f>'БДДС план'!AD5+'БДДС план'!AD6+'БДДС план'!AD7</f>
        <v>0</v>
      </c>
      <c r="AD4" s="73">
        <f>'БДДС план'!AE5+'БДДС план'!AE6+'БДДС план'!AE7</f>
        <v>0</v>
      </c>
      <c r="AE4" s="73">
        <f>AC4+AD4</f>
        <v>0</v>
      </c>
      <c r="AF4" s="73">
        <f>'БДДС план'!AG5+'БДДС план'!AG6+'БДДС план'!AG7</f>
        <v>0</v>
      </c>
      <c r="AG4" s="73">
        <f>'БДДС план'!AH5+'БДДС план'!AH6+'БДДС план'!AH7</f>
        <v>0</v>
      </c>
      <c r="AH4" s="73">
        <f>AF4+AG4</f>
        <v>0</v>
      </c>
      <c r="AI4" s="73">
        <f>'БДДС план'!AJ5+'БДДС план'!AJ6+'БДДС план'!AJ7</f>
        <v>0</v>
      </c>
      <c r="AJ4" s="73">
        <f>'БДДС план'!AK5+'БДДС план'!AK6+'БДДС план'!AK7</f>
        <v>0</v>
      </c>
      <c r="AK4" s="73">
        <f>AI4+AJ4</f>
        <v>0</v>
      </c>
      <c r="AM4" s="128">
        <f>B4+E4+H4+K4+N4+Q4+T4+W4+Z4+AC4+AF4+AI4</f>
        <v>500</v>
      </c>
      <c r="AN4" s="128">
        <f>C4+F4+I4+L4+O4+R4+U4+X4+AA4+AD4+AG4+AJ4</f>
        <v>400</v>
      </c>
      <c r="AO4" s="128">
        <f>AM4+AN4</f>
        <v>900</v>
      </c>
    </row>
    <row r="5" spans="1:41" ht="13.5" thickBot="1">
      <c r="A5" s="76" t="s">
        <v>109</v>
      </c>
      <c r="B5" s="73">
        <f>-('БДДС план'!C8+'БДДС план'!C9+'БДДС план'!C10)</f>
        <v>0</v>
      </c>
      <c r="C5" s="73">
        <f>-('БДДС план'!D8+'БДДС план'!D9+'БДДС план'!D10)</f>
        <v>0</v>
      </c>
      <c r="D5" s="73">
        <f>B5+C5</f>
        <v>0</v>
      </c>
      <c r="E5" s="73">
        <f>-('БДДС план'!F8+'БДДС план'!F9+'БДДС план'!F10)</f>
        <v>0</v>
      </c>
      <c r="F5" s="73">
        <f>-('БДДС план'!G8+'БДДС план'!G9+'БДДС план'!G10)</f>
        <v>0</v>
      </c>
      <c r="G5" s="73">
        <f>E5+F5</f>
        <v>0</v>
      </c>
      <c r="H5" s="73">
        <f>-('БДДС план'!I8+'БДДС план'!I9+'БДДС план'!I10)</f>
        <v>0</v>
      </c>
      <c r="I5" s="73">
        <f>-('БДДС план'!J8+'БДДС план'!J9+'БДДС план'!J10)</f>
        <v>0</v>
      </c>
      <c r="J5" s="73">
        <f>H5+I5</f>
        <v>0</v>
      </c>
      <c r="K5" s="73">
        <f>-('БДДС план'!L8+'БДДС план'!L9+'БДДС план'!L10)</f>
        <v>0</v>
      </c>
      <c r="L5" s="73">
        <f>-('БДДС план'!M8+'БДДС план'!M9+'БДДС план'!M10)</f>
        <v>0</v>
      </c>
      <c r="M5" s="73">
        <f>K5+L5</f>
        <v>0</v>
      </c>
      <c r="N5" s="73">
        <f>-('БДДС план'!O8+'БДДС план'!O9+'БДДС план'!O10)</f>
        <v>0</v>
      </c>
      <c r="O5" s="73">
        <f>-('БДДС план'!P8+'БДДС план'!P9+'БДДС план'!P10)</f>
        <v>0</v>
      </c>
      <c r="P5" s="73">
        <f>N5+O5</f>
        <v>0</v>
      </c>
      <c r="Q5" s="73">
        <f>-('БДДС план'!R8+'БДДС план'!R9+'БДДС план'!R10)</f>
        <v>0</v>
      </c>
      <c r="R5" s="73">
        <f>-('БДДС план'!S8+'БДДС план'!S9+'БДДС план'!S10)</f>
        <v>0</v>
      </c>
      <c r="S5" s="73">
        <f>Q5+R5</f>
        <v>0</v>
      </c>
      <c r="T5" s="73">
        <f>-('БДДС план'!U8+'БДДС план'!U9+'БДДС план'!U10)</f>
        <v>0</v>
      </c>
      <c r="U5" s="73">
        <f>-('БДДС план'!V8+'БДДС план'!V9+'БДДС план'!V10)</f>
        <v>0</v>
      </c>
      <c r="V5" s="73">
        <f>T5+U5</f>
        <v>0</v>
      </c>
      <c r="W5" s="73">
        <f>-('БДДС план'!X8+'БДДС план'!X9+'БДДС план'!X10)</f>
        <v>0</v>
      </c>
      <c r="X5" s="73">
        <f>-('БДДС план'!Y8+'БДДС план'!Y9+'БДДС план'!Y10)</f>
        <v>0</v>
      </c>
      <c r="Y5" s="73">
        <f>W5+X5</f>
        <v>0</v>
      </c>
      <c r="Z5" s="73">
        <f>-('БДДС план'!AA8+'БДДС план'!AA9+'БДДС план'!AA10)</f>
        <v>0</v>
      </c>
      <c r="AA5" s="73">
        <f>-('БДДС план'!AB8+'БДДС план'!AB9+'БДДС план'!AB10)</f>
        <v>0</v>
      </c>
      <c r="AB5" s="73">
        <f>Z5+AA5</f>
        <v>0</v>
      </c>
      <c r="AC5" s="73">
        <f>-('БДДС план'!AD8+'БДДС план'!AD9+'БДДС план'!AD10)</f>
        <v>0</v>
      </c>
      <c r="AD5" s="73">
        <f>-('БДДС план'!AE8+'БДДС план'!AE9+'БДДС план'!AE10)</f>
        <v>0</v>
      </c>
      <c r="AE5" s="73">
        <f>AC5+AD5</f>
        <v>0</v>
      </c>
      <c r="AF5" s="73">
        <f>-('БДДС план'!AG8+'БДДС план'!AG9+'БДДС план'!AG10)</f>
        <v>0</v>
      </c>
      <c r="AG5" s="73">
        <f>-('БДДС план'!AH8+'БДДС план'!AH9+'БДДС план'!AH10)</f>
        <v>0</v>
      </c>
      <c r="AH5" s="73">
        <f>AF5+AG5</f>
        <v>0</v>
      </c>
      <c r="AI5" s="73">
        <f>-('БДДС план'!AJ8+'БДДС план'!AJ9+'БДДС план'!AJ10)</f>
        <v>0</v>
      </c>
      <c r="AJ5" s="73">
        <f>-('БДДС план'!AK8+'БДДС план'!AK9+'БДДС план'!AK10)</f>
        <v>0</v>
      </c>
      <c r="AK5" s="73">
        <f>AI5+AJ5</f>
        <v>0</v>
      </c>
      <c r="AM5" s="128">
        <f aca="true" t="shared" si="0" ref="AM5:AM11">B5+E5+H5+K5+N5+Q5+T5+W5+Z5+AC5+AF5+AI5</f>
        <v>0</v>
      </c>
      <c r="AN5" s="128">
        <f aca="true" t="shared" si="1" ref="AN5:AN11">C5+F5+I5+L5+O5+R5+U5+X5+AA5+AD5+AG5+AJ5</f>
        <v>0</v>
      </c>
      <c r="AO5" s="128">
        <f>AM5+AN5</f>
        <v>0</v>
      </c>
    </row>
    <row r="6" spans="1:41" s="22" customFormat="1" ht="19.5" customHeight="1" thickBot="1">
      <c r="A6" s="77" t="s">
        <v>52</v>
      </c>
      <c r="B6" s="63">
        <f aca="true" t="shared" si="2" ref="B6:Y6">B4+B5</f>
        <v>500</v>
      </c>
      <c r="C6" s="63">
        <f t="shared" si="2"/>
        <v>400</v>
      </c>
      <c r="D6" s="63">
        <f t="shared" si="2"/>
        <v>900</v>
      </c>
      <c r="E6" s="63">
        <f t="shared" si="2"/>
        <v>0</v>
      </c>
      <c r="F6" s="63">
        <f t="shared" si="2"/>
        <v>0</v>
      </c>
      <c r="G6" s="63">
        <f t="shared" si="2"/>
        <v>0</v>
      </c>
      <c r="H6" s="63">
        <f t="shared" si="2"/>
        <v>0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3">
        <f t="shared" si="2"/>
        <v>0</v>
      </c>
      <c r="N6" s="63">
        <f t="shared" si="2"/>
        <v>0</v>
      </c>
      <c r="O6" s="63">
        <f t="shared" si="2"/>
        <v>0</v>
      </c>
      <c r="P6" s="63">
        <f t="shared" si="2"/>
        <v>0</v>
      </c>
      <c r="Q6" s="63">
        <f t="shared" si="2"/>
        <v>0</v>
      </c>
      <c r="R6" s="63">
        <f t="shared" si="2"/>
        <v>0</v>
      </c>
      <c r="S6" s="63">
        <f t="shared" si="2"/>
        <v>0</v>
      </c>
      <c r="T6" s="63">
        <f t="shared" si="2"/>
        <v>0</v>
      </c>
      <c r="U6" s="63">
        <f t="shared" si="2"/>
        <v>0</v>
      </c>
      <c r="V6" s="63">
        <f t="shared" si="2"/>
        <v>0</v>
      </c>
      <c r="W6" s="63">
        <f t="shared" si="2"/>
        <v>0</v>
      </c>
      <c r="X6" s="63">
        <f t="shared" si="2"/>
        <v>0</v>
      </c>
      <c r="Y6" s="63">
        <f t="shared" si="2"/>
        <v>0</v>
      </c>
      <c r="Z6" s="63">
        <f aca="true" t="shared" si="3" ref="Z6:AK6">Z4+Z5</f>
        <v>0</v>
      </c>
      <c r="AA6" s="63">
        <f t="shared" si="3"/>
        <v>0</v>
      </c>
      <c r="AB6" s="63">
        <f t="shared" si="3"/>
        <v>0</v>
      </c>
      <c r="AC6" s="63">
        <f t="shared" si="3"/>
        <v>0</v>
      </c>
      <c r="AD6" s="63">
        <f t="shared" si="3"/>
        <v>0</v>
      </c>
      <c r="AE6" s="63">
        <f t="shared" si="3"/>
        <v>0</v>
      </c>
      <c r="AF6" s="63">
        <f t="shared" si="3"/>
        <v>0</v>
      </c>
      <c r="AG6" s="63">
        <f t="shared" si="3"/>
        <v>0</v>
      </c>
      <c r="AH6" s="63">
        <f t="shared" si="3"/>
        <v>0</v>
      </c>
      <c r="AI6" s="63">
        <f t="shared" si="3"/>
        <v>0</v>
      </c>
      <c r="AJ6" s="63">
        <f t="shared" si="3"/>
        <v>0</v>
      </c>
      <c r="AK6" s="63">
        <f t="shared" si="3"/>
        <v>0</v>
      </c>
      <c r="AM6" s="63">
        <f t="shared" si="0"/>
        <v>500</v>
      </c>
      <c r="AN6" s="63">
        <f t="shared" si="1"/>
        <v>400</v>
      </c>
      <c r="AO6" s="63">
        <f>AO4+AO5</f>
        <v>900</v>
      </c>
    </row>
    <row r="7" spans="1:41" ht="13.5" thickBot="1">
      <c r="A7" s="76" t="s">
        <v>110</v>
      </c>
      <c r="B7" s="73">
        <f>-'БДДС план'!C11</f>
        <v>0</v>
      </c>
      <c r="C7" s="73">
        <f>-'БДДС план'!D11</f>
        <v>0</v>
      </c>
      <c r="D7" s="73">
        <f>B7+C7</f>
        <v>0</v>
      </c>
      <c r="E7" s="73">
        <f>-'БДДС план'!F11</f>
        <v>0</v>
      </c>
      <c r="F7" s="73">
        <f>-'БДДС план'!G11</f>
        <v>0</v>
      </c>
      <c r="G7" s="73">
        <f>E7+F7</f>
        <v>0</v>
      </c>
      <c r="H7" s="73">
        <f>-'БДДС план'!I11</f>
        <v>0</v>
      </c>
      <c r="I7" s="73">
        <f>-'БДДС план'!J11</f>
        <v>0</v>
      </c>
      <c r="J7" s="73">
        <f>H7+I7</f>
        <v>0</v>
      </c>
      <c r="K7" s="73">
        <f>-'БДДС план'!L11</f>
        <v>0</v>
      </c>
      <c r="L7" s="73">
        <f>-'БДДС план'!M11</f>
        <v>0</v>
      </c>
      <c r="M7" s="73">
        <f>K7+L7</f>
        <v>0</v>
      </c>
      <c r="N7" s="73">
        <f>-'БДДС план'!O11</f>
        <v>0</v>
      </c>
      <c r="O7" s="73">
        <f>-'БДДС план'!P11</f>
        <v>0</v>
      </c>
      <c r="P7" s="73">
        <f>N7+O7</f>
        <v>0</v>
      </c>
      <c r="Q7" s="73">
        <f>-'БДДС план'!R11</f>
        <v>0</v>
      </c>
      <c r="R7" s="73">
        <f>-'БДДС план'!S11</f>
        <v>0</v>
      </c>
      <c r="S7" s="73">
        <f>Q7+R7</f>
        <v>0</v>
      </c>
      <c r="T7" s="73">
        <f>-'БДДС план'!U11</f>
        <v>0</v>
      </c>
      <c r="U7" s="73">
        <f>-'БДДС план'!V11</f>
        <v>0</v>
      </c>
      <c r="V7" s="73">
        <f>T7+U7</f>
        <v>0</v>
      </c>
      <c r="W7" s="73">
        <f>-'БДДС план'!X11</f>
        <v>0</v>
      </c>
      <c r="X7" s="73">
        <f>-'БДДС план'!Y11</f>
        <v>0</v>
      </c>
      <c r="Y7" s="73">
        <f>W7+X7</f>
        <v>0</v>
      </c>
      <c r="Z7" s="73">
        <f>-'БДДС план'!AA11</f>
        <v>0</v>
      </c>
      <c r="AA7" s="73">
        <f>-'БДДС план'!AB11</f>
        <v>0</v>
      </c>
      <c r="AB7" s="73">
        <f>Z7+AA7</f>
        <v>0</v>
      </c>
      <c r="AC7" s="73">
        <f>-'БДДС план'!AD11</f>
        <v>0</v>
      </c>
      <c r="AD7" s="73">
        <f>-'БДДС план'!AE11</f>
        <v>0</v>
      </c>
      <c r="AE7" s="73">
        <f>AC7+AD7</f>
        <v>0</v>
      </c>
      <c r="AF7" s="73">
        <f>-'БДДС план'!AG11</f>
        <v>0</v>
      </c>
      <c r="AG7" s="73">
        <f>-'БДДС план'!AH11</f>
        <v>0</v>
      </c>
      <c r="AH7" s="73">
        <f>AF7+AG7</f>
        <v>0</v>
      </c>
      <c r="AI7" s="73">
        <f>-'БДДС план'!AJ11</f>
        <v>0</v>
      </c>
      <c r="AJ7" s="73">
        <f>-'БДДС план'!AK11</f>
        <v>0</v>
      </c>
      <c r="AK7" s="73">
        <f>AI7+AJ7</f>
        <v>0</v>
      </c>
      <c r="AM7" s="128">
        <f t="shared" si="0"/>
        <v>0</v>
      </c>
      <c r="AN7" s="128">
        <f t="shared" si="1"/>
        <v>0</v>
      </c>
      <c r="AO7" s="128">
        <f>AM7+AN7</f>
        <v>0</v>
      </c>
    </row>
    <row r="8" spans="1:41" s="22" customFormat="1" ht="19.5" customHeight="1" thickBot="1">
      <c r="A8" s="77" t="s">
        <v>53</v>
      </c>
      <c r="B8" s="63">
        <f aca="true" t="shared" si="4" ref="B8:Y8">B6+B7</f>
        <v>500</v>
      </c>
      <c r="C8" s="63">
        <f t="shared" si="4"/>
        <v>400</v>
      </c>
      <c r="D8" s="63">
        <f t="shared" si="4"/>
        <v>900</v>
      </c>
      <c r="E8" s="63">
        <f t="shared" si="4"/>
        <v>0</v>
      </c>
      <c r="F8" s="63">
        <f t="shared" si="4"/>
        <v>0</v>
      </c>
      <c r="G8" s="63">
        <f t="shared" si="4"/>
        <v>0</v>
      </c>
      <c r="H8" s="63">
        <f t="shared" si="4"/>
        <v>0</v>
      </c>
      <c r="I8" s="63">
        <f t="shared" si="4"/>
        <v>0</v>
      </c>
      <c r="J8" s="63">
        <f t="shared" si="4"/>
        <v>0</v>
      </c>
      <c r="K8" s="63">
        <f t="shared" si="4"/>
        <v>0</v>
      </c>
      <c r="L8" s="63">
        <f t="shared" si="4"/>
        <v>0</v>
      </c>
      <c r="M8" s="63">
        <f t="shared" si="4"/>
        <v>0</v>
      </c>
      <c r="N8" s="63">
        <f t="shared" si="4"/>
        <v>0</v>
      </c>
      <c r="O8" s="63">
        <f t="shared" si="4"/>
        <v>0</v>
      </c>
      <c r="P8" s="63">
        <f t="shared" si="4"/>
        <v>0</v>
      </c>
      <c r="Q8" s="63">
        <f t="shared" si="4"/>
        <v>0</v>
      </c>
      <c r="R8" s="63">
        <f t="shared" si="4"/>
        <v>0</v>
      </c>
      <c r="S8" s="63">
        <f t="shared" si="4"/>
        <v>0</v>
      </c>
      <c r="T8" s="63">
        <f t="shared" si="4"/>
        <v>0</v>
      </c>
      <c r="U8" s="63">
        <f t="shared" si="4"/>
        <v>0</v>
      </c>
      <c r="V8" s="63">
        <f t="shared" si="4"/>
        <v>0</v>
      </c>
      <c r="W8" s="63">
        <f t="shared" si="4"/>
        <v>0</v>
      </c>
      <c r="X8" s="63">
        <f t="shared" si="4"/>
        <v>0</v>
      </c>
      <c r="Y8" s="63">
        <f t="shared" si="4"/>
        <v>0</v>
      </c>
      <c r="Z8" s="63">
        <f aca="true" t="shared" si="5" ref="Z8:AK8">Z6+Z7</f>
        <v>0</v>
      </c>
      <c r="AA8" s="63">
        <f t="shared" si="5"/>
        <v>0</v>
      </c>
      <c r="AB8" s="63">
        <f t="shared" si="5"/>
        <v>0</v>
      </c>
      <c r="AC8" s="63">
        <f t="shared" si="5"/>
        <v>0</v>
      </c>
      <c r="AD8" s="63">
        <f t="shared" si="5"/>
        <v>0</v>
      </c>
      <c r="AE8" s="63">
        <f t="shared" si="5"/>
        <v>0</v>
      </c>
      <c r="AF8" s="63">
        <f t="shared" si="5"/>
        <v>0</v>
      </c>
      <c r="AG8" s="63">
        <f t="shared" si="5"/>
        <v>0</v>
      </c>
      <c r="AH8" s="63">
        <f t="shared" si="5"/>
        <v>0</v>
      </c>
      <c r="AI8" s="63">
        <f t="shared" si="5"/>
        <v>0</v>
      </c>
      <c r="AJ8" s="63">
        <f t="shared" si="5"/>
        <v>0</v>
      </c>
      <c r="AK8" s="63">
        <f t="shared" si="5"/>
        <v>0</v>
      </c>
      <c r="AM8" s="63">
        <f t="shared" si="0"/>
        <v>500</v>
      </c>
      <c r="AN8" s="63">
        <f t="shared" si="1"/>
        <v>400</v>
      </c>
      <c r="AO8" s="63">
        <f>AO6+AO7</f>
        <v>900</v>
      </c>
    </row>
    <row r="9" spans="1:41" ht="12.75">
      <c r="A9" s="76" t="s">
        <v>54</v>
      </c>
      <c r="B9" s="73">
        <v>0</v>
      </c>
      <c r="C9" s="73">
        <v>0</v>
      </c>
      <c r="D9" s="73">
        <f>B9+C9</f>
        <v>0</v>
      </c>
      <c r="E9" s="73">
        <v>0</v>
      </c>
      <c r="F9" s="73">
        <v>0</v>
      </c>
      <c r="G9" s="73">
        <f>E9+F9</f>
        <v>0</v>
      </c>
      <c r="H9" s="73">
        <v>0</v>
      </c>
      <c r="I9" s="73">
        <v>0</v>
      </c>
      <c r="J9" s="73">
        <f>H9+I9</f>
        <v>0</v>
      </c>
      <c r="K9" s="73">
        <v>0</v>
      </c>
      <c r="L9" s="73">
        <v>0</v>
      </c>
      <c r="M9" s="73">
        <f>K9+L9</f>
        <v>0</v>
      </c>
      <c r="N9" s="73">
        <v>0</v>
      </c>
      <c r="O9" s="73">
        <v>0</v>
      </c>
      <c r="P9" s="73">
        <f>N9+O9</f>
        <v>0</v>
      </c>
      <c r="Q9" s="73">
        <v>0</v>
      </c>
      <c r="R9" s="73">
        <v>0</v>
      </c>
      <c r="S9" s="73">
        <f>Q9+R9</f>
        <v>0</v>
      </c>
      <c r="T9" s="73">
        <v>0</v>
      </c>
      <c r="U9" s="73">
        <v>0</v>
      </c>
      <c r="V9" s="73">
        <f>T9+U9</f>
        <v>0</v>
      </c>
      <c r="W9" s="73">
        <v>0</v>
      </c>
      <c r="X9" s="73">
        <v>0</v>
      </c>
      <c r="Y9" s="73">
        <f>W9+X9</f>
        <v>0</v>
      </c>
      <c r="Z9" s="73">
        <v>0</v>
      </c>
      <c r="AA9" s="73">
        <v>0</v>
      </c>
      <c r="AB9" s="73">
        <f>Z9+AA9</f>
        <v>0</v>
      </c>
      <c r="AC9" s="73">
        <v>0</v>
      </c>
      <c r="AD9" s="73">
        <v>0</v>
      </c>
      <c r="AE9" s="73">
        <f>AC9+AD9</f>
        <v>0</v>
      </c>
      <c r="AF9" s="73">
        <v>0</v>
      </c>
      <c r="AG9" s="73">
        <v>0</v>
      </c>
      <c r="AH9" s="73">
        <f>AF9+AG9</f>
        <v>0</v>
      </c>
      <c r="AI9" s="73">
        <v>0</v>
      </c>
      <c r="AJ9" s="73">
        <v>0</v>
      </c>
      <c r="AK9" s="73">
        <f>AI9+AJ9</f>
        <v>0</v>
      </c>
      <c r="AM9" s="128">
        <f t="shared" si="0"/>
        <v>0</v>
      </c>
      <c r="AN9" s="128">
        <f t="shared" si="1"/>
        <v>0</v>
      </c>
      <c r="AO9" s="128">
        <f>AM9+AN9</f>
        <v>0</v>
      </c>
    </row>
    <row r="10" spans="1:41" ht="13.5" thickBot="1">
      <c r="A10" s="76" t="s">
        <v>58</v>
      </c>
      <c r="B10" s="73">
        <v>0</v>
      </c>
      <c r="C10" s="73">
        <v>0</v>
      </c>
      <c r="D10" s="73">
        <f>B10+C10</f>
        <v>0</v>
      </c>
      <c r="E10" s="73">
        <v>0</v>
      </c>
      <c r="F10" s="73">
        <v>0</v>
      </c>
      <c r="G10" s="73">
        <f>E10+F10</f>
        <v>0</v>
      </c>
      <c r="H10" s="73">
        <v>0</v>
      </c>
      <c r="I10" s="73">
        <v>0</v>
      </c>
      <c r="J10" s="73">
        <f>H10+I10</f>
        <v>0</v>
      </c>
      <c r="K10" s="73">
        <v>0</v>
      </c>
      <c r="L10" s="73">
        <v>0</v>
      </c>
      <c r="M10" s="73">
        <f>K10+L10</f>
        <v>0</v>
      </c>
      <c r="N10" s="73">
        <v>0</v>
      </c>
      <c r="O10" s="73">
        <v>0</v>
      </c>
      <c r="P10" s="73">
        <f>N10+O10</f>
        <v>0</v>
      </c>
      <c r="Q10" s="73">
        <v>0</v>
      </c>
      <c r="R10" s="73">
        <v>0</v>
      </c>
      <c r="S10" s="73">
        <f>Q10+R10</f>
        <v>0</v>
      </c>
      <c r="T10" s="73">
        <v>0</v>
      </c>
      <c r="U10" s="73">
        <v>0</v>
      </c>
      <c r="V10" s="73">
        <f>T10+U10</f>
        <v>0</v>
      </c>
      <c r="W10" s="73">
        <v>0</v>
      </c>
      <c r="X10" s="73">
        <v>0</v>
      </c>
      <c r="Y10" s="73">
        <f>W10+X10</f>
        <v>0</v>
      </c>
      <c r="Z10" s="73">
        <v>0</v>
      </c>
      <c r="AA10" s="73">
        <v>0</v>
      </c>
      <c r="AB10" s="73">
        <f>Z10+AA10</f>
        <v>0</v>
      </c>
      <c r="AC10" s="73">
        <v>0</v>
      </c>
      <c r="AD10" s="73">
        <v>0</v>
      </c>
      <c r="AE10" s="73">
        <f>AC10+AD10</f>
        <v>0</v>
      </c>
      <c r="AF10" s="73">
        <v>0</v>
      </c>
      <c r="AG10" s="73">
        <v>0</v>
      </c>
      <c r="AH10" s="73">
        <f>AF10+AG10</f>
        <v>0</v>
      </c>
      <c r="AI10" s="73">
        <v>0</v>
      </c>
      <c r="AJ10" s="73">
        <v>0</v>
      </c>
      <c r="AK10" s="73">
        <f>AI10+AJ10</f>
        <v>0</v>
      </c>
      <c r="AM10" s="128">
        <f t="shared" si="0"/>
        <v>0</v>
      </c>
      <c r="AN10" s="128">
        <f t="shared" si="1"/>
        <v>0</v>
      </c>
      <c r="AO10" s="128">
        <f>AM10+AN10</f>
        <v>0</v>
      </c>
    </row>
    <row r="11" spans="1:41" s="22" customFormat="1" ht="19.5" customHeight="1" thickBot="1">
      <c r="A11" s="77" t="s">
        <v>61</v>
      </c>
      <c r="B11" s="63">
        <f aca="true" t="shared" si="6" ref="B11:Y11">B8+B9+B10</f>
        <v>500</v>
      </c>
      <c r="C11" s="63">
        <f t="shared" si="6"/>
        <v>400</v>
      </c>
      <c r="D11" s="63">
        <f t="shared" si="6"/>
        <v>900</v>
      </c>
      <c r="E11" s="63">
        <f t="shared" si="6"/>
        <v>0</v>
      </c>
      <c r="F11" s="63">
        <f t="shared" si="6"/>
        <v>0</v>
      </c>
      <c r="G11" s="63">
        <f t="shared" si="6"/>
        <v>0</v>
      </c>
      <c r="H11" s="63">
        <f t="shared" si="6"/>
        <v>0</v>
      </c>
      <c r="I11" s="63">
        <f t="shared" si="6"/>
        <v>0</v>
      </c>
      <c r="J11" s="63">
        <f t="shared" si="6"/>
        <v>0</v>
      </c>
      <c r="K11" s="63">
        <f t="shared" si="6"/>
        <v>0</v>
      </c>
      <c r="L11" s="63">
        <f t="shared" si="6"/>
        <v>0</v>
      </c>
      <c r="M11" s="63">
        <f t="shared" si="6"/>
        <v>0</v>
      </c>
      <c r="N11" s="63">
        <f t="shared" si="6"/>
        <v>0</v>
      </c>
      <c r="O11" s="63">
        <f t="shared" si="6"/>
        <v>0</v>
      </c>
      <c r="P11" s="63">
        <f t="shared" si="6"/>
        <v>0</v>
      </c>
      <c r="Q11" s="63">
        <f t="shared" si="6"/>
        <v>0</v>
      </c>
      <c r="R11" s="63">
        <f t="shared" si="6"/>
        <v>0</v>
      </c>
      <c r="S11" s="63">
        <f t="shared" si="6"/>
        <v>0</v>
      </c>
      <c r="T11" s="63">
        <f t="shared" si="6"/>
        <v>0</v>
      </c>
      <c r="U11" s="63">
        <f t="shared" si="6"/>
        <v>0</v>
      </c>
      <c r="V11" s="63">
        <f t="shared" si="6"/>
        <v>0</v>
      </c>
      <c r="W11" s="63">
        <f t="shared" si="6"/>
        <v>0</v>
      </c>
      <c r="X11" s="63">
        <f t="shared" si="6"/>
        <v>0</v>
      </c>
      <c r="Y11" s="63">
        <f t="shared" si="6"/>
        <v>0</v>
      </c>
      <c r="Z11" s="63">
        <f aca="true" t="shared" si="7" ref="Z11:AK11">Z8+Z9+Z10</f>
        <v>0</v>
      </c>
      <c r="AA11" s="63">
        <f t="shared" si="7"/>
        <v>0</v>
      </c>
      <c r="AB11" s="63">
        <f t="shared" si="7"/>
        <v>0</v>
      </c>
      <c r="AC11" s="63">
        <f t="shared" si="7"/>
        <v>0</v>
      </c>
      <c r="AD11" s="63">
        <f t="shared" si="7"/>
        <v>0</v>
      </c>
      <c r="AE11" s="63">
        <f t="shared" si="7"/>
        <v>0</v>
      </c>
      <c r="AF11" s="63">
        <f t="shared" si="7"/>
        <v>0</v>
      </c>
      <c r="AG11" s="63">
        <f t="shared" si="7"/>
        <v>0</v>
      </c>
      <c r="AH11" s="63">
        <f t="shared" si="7"/>
        <v>0</v>
      </c>
      <c r="AI11" s="63">
        <f t="shared" si="7"/>
        <v>0</v>
      </c>
      <c r="AJ11" s="63">
        <f t="shared" si="7"/>
        <v>0</v>
      </c>
      <c r="AK11" s="63">
        <f t="shared" si="7"/>
        <v>0</v>
      </c>
      <c r="AM11" s="63">
        <f t="shared" si="0"/>
        <v>500</v>
      </c>
      <c r="AN11" s="63">
        <f t="shared" si="1"/>
        <v>400</v>
      </c>
      <c r="AO11" s="63">
        <f>AO8+AO9+AO10</f>
        <v>900</v>
      </c>
    </row>
    <row r="13" ht="12.75">
      <c r="A13" s="21" t="s">
        <v>59</v>
      </c>
    </row>
  </sheetData>
  <sheetProtection/>
  <autoFilter ref="A2:A11"/>
  <conditionalFormatting sqref="B1:AK65536 AM1:AO65536">
    <cfRule type="cellIs" priority="1" dxfId="0" operator="equal" stopIfTrue="1">
      <formula>0</formula>
    </cfRule>
  </conditionalFormatting>
  <printOptions/>
  <pageMargins left="1.1811023622047245" right="0.3937007874015748" top="0.7874015748031497" bottom="0.3937007874015748" header="0.3937007874015748" footer="0.1968503937007874"/>
  <pageSetup fitToHeight="1" fitToWidth="1" horizontalDpi="600" verticalDpi="600" orientation="portrait" paperSize="9" scale="8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zoomScale="70" zoomScaleNormal="70" workbookViewId="0" topLeftCell="A1">
      <pane xSplit="1" topLeftCell="B1" activePane="topRight" state="frozen"/>
      <selection pane="topLeft" activeCell="A1" sqref="A1"/>
      <selection pane="topRight" activeCell="G20" sqref="G20"/>
    </sheetView>
  </sheetViews>
  <sheetFormatPr defaultColWidth="9.375" defaultRowHeight="12.75" outlineLevelCol="2"/>
  <cols>
    <col min="1" max="1" width="52.375" style="21" customWidth="1"/>
    <col min="2" max="3" width="15.625" style="23" hidden="1" customWidth="1" outlineLevel="2"/>
    <col min="4" max="4" width="15.625" style="23" customWidth="1" outlineLevel="1" collapsed="1"/>
    <col min="5" max="6" width="15.625" style="23" hidden="1" customWidth="1" outlineLevel="2"/>
    <col min="7" max="7" width="15.625" style="23" customWidth="1" outlineLevel="1" collapsed="1"/>
    <col min="8" max="9" width="15.625" style="23" hidden="1" customWidth="1" outlineLevel="2"/>
    <col min="10" max="10" width="15.625" style="23" customWidth="1" outlineLevel="1" collapsed="1"/>
    <col min="11" max="12" width="15.625" style="23" hidden="1" customWidth="1" outlineLevel="2"/>
    <col min="13" max="13" width="15.625" style="23" customWidth="1" outlineLevel="1" collapsed="1"/>
    <col min="14" max="15" width="15.625" style="23" hidden="1" customWidth="1" outlineLevel="2"/>
    <col min="16" max="16" width="15.625" style="23" customWidth="1" outlineLevel="1" collapsed="1"/>
    <col min="17" max="18" width="15.625" style="23" hidden="1" customWidth="1" outlineLevel="2"/>
    <col min="19" max="19" width="15.625" style="23" customWidth="1" outlineLevel="1" collapsed="1"/>
    <col min="20" max="21" width="15.625" style="23" hidden="1" customWidth="1" outlineLevel="2"/>
    <col min="22" max="22" width="15.625" style="23" customWidth="1" outlineLevel="1" collapsed="1"/>
    <col min="23" max="24" width="15.625" style="23" hidden="1" customWidth="1" outlineLevel="2"/>
    <col min="25" max="25" width="15.625" style="23" customWidth="1" outlineLevel="1" collapsed="1"/>
    <col min="26" max="27" width="15.625" style="23" hidden="1" customWidth="1" outlineLevel="2"/>
    <col min="28" max="28" width="15.625" style="23" customWidth="1" outlineLevel="1" collapsed="1"/>
    <col min="29" max="30" width="15.625" style="23" hidden="1" customWidth="1" outlineLevel="2"/>
    <col min="31" max="31" width="15.625" style="23" customWidth="1" outlineLevel="1" collapsed="1"/>
    <col min="32" max="33" width="15.625" style="23" hidden="1" customWidth="1" outlineLevel="2"/>
    <col min="34" max="34" width="15.625" style="23" customWidth="1" outlineLevel="1" collapsed="1"/>
    <col min="35" max="36" width="15.625" style="23" hidden="1" customWidth="1" outlineLevel="2"/>
    <col min="37" max="37" width="15.625" style="23" customWidth="1" outlineLevel="1" collapsed="1"/>
    <col min="39" max="39" width="16.625" style="23" customWidth="1" outlineLevel="1"/>
    <col min="40" max="40" width="15.625" style="23" customWidth="1" outlineLevel="1"/>
    <col min="41" max="41" width="18.00390625" style="23" customWidth="1"/>
    <col min="42" max="16384" width="9.375" style="21" customWidth="1"/>
  </cols>
  <sheetData>
    <row r="1" spans="1:41" s="19" customFormat="1" ht="30" customHeight="1" thickBot="1">
      <c r="A1" s="18" t="s">
        <v>55</v>
      </c>
      <c r="B1" s="119"/>
      <c r="C1" s="119"/>
      <c r="D1" s="118">
        <v>39844</v>
      </c>
      <c r="E1" s="119"/>
      <c r="F1" s="119"/>
      <c r="G1" s="118">
        <v>39872</v>
      </c>
      <c r="H1" s="119"/>
      <c r="I1" s="119"/>
      <c r="J1" s="118">
        <v>39903</v>
      </c>
      <c r="K1" s="119"/>
      <c r="L1" s="119"/>
      <c r="M1" s="118">
        <v>39933</v>
      </c>
      <c r="N1" s="119"/>
      <c r="O1" s="119"/>
      <c r="P1" s="118">
        <v>39964</v>
      </c>
      <c r="Q1" s="119"/>
      <c r="R1" s="119"/>
      <c r="S1" s="118">
        <v>39994</v>
      </c>
      <c r="T1" s="119"/>
      <c r="U1" s="119"/>
      <c r="V1" s="118">
        <v>40025</v>
      </c>
      <c r="W1" s="119"/>
      <c r="X1" s="119"/>
      <c r="Y1" s="118">
        <v>40056</v>
      </c>
      <c r="Z1" s="119"/>
      <c r="AA1" s="119"/>
      <c r="AB1" s="118">
        <v>40086</v>
      </c>
      <c r="AC1" s="119"/>
      <c r="AD1" s="119"/>
      <c r="AE1" s="118">
        <v>40117</v>
      </c>
      <c r="AF1" s="119"/>
      <c r="AG1" s="119"/>
      <c r="AH1" s="118">
        <v>40147</v>
      </c>
      <c r="AI1" s="119"/>
      <c r="AJ1" s="119"/>
      <c r="AK1" s="118">
        <v>40178</v>
      </c>
      <c r="AM1" s="119"/>
      <c r="AN1" s="119"/>
      <c r="AO1" s="129" t="s">
        <v>145</v>
      </c>
    </row>
    <row r="2" spans="1:41" s="20" customFormat="1" ht="19.5" customHeight="1" thickBot="1">
      <c r="A2" s="72" t="s">
        <v>56</v>
      </c>
      <c r="B2" s="72" t="s">
        <v>108</v>
      </c>
      <c r="C2" s="72" t="s">
        <v>106</v>
      </c>
      <c r="D2" s="72" t="s">
        <v>105</v>
      </c>
      <c r="E2" s="72" t="s">
        <v>108</v>
      </c>
      <c r="F2" s="72" t="s">
        <v>106</v>
      </c>
      <c r="G2" s="72" t="s">
        <v>105</v>
      </c>
      <c r="H2" s="72" t="s">
        <v>108</v>
      </c>
      <c r="I2" s="72" t="s">
        <v>106</v>
      </c>
      <c r="J2" s="72" t="s">
        <v>105</v>
      </c>
      <c r="K2" s="72" t="s">
        <v>108</v>
      </c>
      <c r="L2" s="72" t="s">
        <v>106</v>
      </c>
      <c r="M2" s="72" t="s">
        <v>105</v>
      </c>
      <c r="N2" s="72" t="s">
        <v>108</v>
      </c>
      <c r="O2" s="72" t="s">
        <v>106</v>
      </c>
      <c r="P2" s="72" t="s">
        <v>105</v>
      </c>
      <c r="Q2" s="72" t="s">
        <v>108</v>
      </c>
      <c r="R2" s="72" t="s">
        <v>106</v>
      </c>
      <c r="S2" s="72" t="s">
        <v>105</v>
      </c>
      <c r="T2" s="72" t="s">
        <v>108</v>
      </c>
      <c r="U2" s="72" t="s">
        <v>106</v>
      </c>
      <c r="V2" s="72" t="s">
        <v>105</v>
      </c>
      <c r="W2" s="72" t="s">
        <v>108</v>
      </c>
      <c r="X2" s="72" t="s">
        <v>106</v>
      </c>
      <c r="Y2" s="72" t="s">
        <v>105</v>
      </c>
      <c r="Z2" s="72" t="s">
        <v>108</v>
      </c>
      <c r="AA2" s="72" t="s">
        <v>106</v>
      </c>
      <c r="AB2" s="72" t="s">
        <v>105</v>
      </c>
      <c r="AC2" s="72" t="s">
        <v>108</v>
      </c>
      <c r="AD2" s="72" t="s">
        <v>106</v>
      </c>
      <c r="AE2" s="72" t="s">
        <v>105</v>
      </c>
      <c r="AF2" s="72" t="s">
        <v>108</v>
      </c>
      <c r="AG2" s="72" t="s">
        <v>106</v>
      </c>
      <c r="AH2" s="72" t="s">
        <v>105</v>
      </c>
      <c r="AI2" s="72" t="s">
        <v>108</v>
      </c>
      <c r="AJ2" s="72" t="s">
        <v>106</v>
      </c>
      <c r="AK2" s="72" t="s">
        <v>105</v>
      </c>
      <c r="AM2" s="72" t="s">
        <v>108</v>
      </c>
      <c r="AN2" s="72" t="s">
        <v>106</v>
      </c>
      <c r="AO2" s="72" t="s">
        <v>105</v>
      </c>
    </row>
    <row r="3" spans="1:41" ht="15" customHeight="1">
      <c r="A3" s="74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M3" s="127"/>
      <c r="AN3" s="127"/>
      <c r="AO3" s="127"/>
    </row>
    <row r="4" spans="1:41" ht="12.75">
      <c r="A4" s="75" t="s">
        <v>60</v>
      </c>
      <c r="B4" s="73">
        <f>'БДДС факт'!C5+'БДДС факт'!C6+'БДДС факт'!C7</f>
        <v>400</v>
      </c>
      <c r="C4" s="73">
        <f>'БДДС факт'!D5+'БДДС факт'!D6+'БДДС факт'!D7</f>
        <v>300</v>
      </c>
      <c r="D4" s="73">
        <f>B4+C4</f>
        <v>700</v>
      </c>
      <c r="E4" s="73">
        <f>'БДДС факт'!F5+'БДДС факт'!F6+'БДДС факт'!F7</f>
        <v>0</v>
      </c>
      <c r="F4" s="73">
        <f>'БДДС факт'!G5+'БДДС факт'!G6+'БДДС факт'!G7</f>
        <v>0</v>
      </c>
      <c r="G4" s="73">
        <f>E4+F4</f>
        <v>0</v>
      </c>
      <c r="H4" s="73">
        <f>'БДДС факт'!I5+'БДДС факт'!I6+'БДДС факт'!I7</f>
        <v>0</v>
      </c>
      <c r="I4" s="73">
        <f>'БДДС факт'!J5+'БДДС факт'!J6+'БДДС факт'!J7</f>
        <v>0</v>
      </c>
      <c r="J4" s="73">
        <f>H4+I4</f>
        <v>0</v>
      </c>
      <c r="K4" s="73">
        <f>'БДДС факт'!L5+'БДДС факт'!L6+'БДДС факт'!L7</f>
        <v>0</v>
      </c>
      <c r="L4" s="73">
        <f>'БДДС факт'!M5+'БДДС факт'!M6+'БДДС факт'!M7</f>
        <v>0</v>
      </c>
      <c r="M4" s="73">
        <f>K4+L4</f>
        <v>0</v>
      </c>
      <c r="N4" s="73">
        <f>'БДДС факт'!O5+'БДДС факт'!O6+'БДДС факт'!O7</f>
        <v>0</v>
      </c>
      <c r="O4" s="73">
        <f>'БДДС факт'!P5+'БДДС факт'!P6+'БДДС факт'!P7</f>
        <v>0</v>
      </c>
      <c r="P4" s="73">
        <f>N4+O4</f>
        <v>0</v>
      </c>
      <c r="Q4" s="73">
        <f>'БДДС факт'!R5+'БДДС факт'!R6+'БДДС факт'!R7</f>
        <v>0</v>
      </c>
      <c r="R4" s="73">
        <f>'БДДС факт'!S5+'БДДС факт'!S6+'БДДС факт'!S7</f>
        <v>0</v>
      </c>
      <c r="S4" s="73">
        <f>Q4+R4</f>
        <v>0</v>
      </c>
      <c r="T4" s="73">
        <f>'БДДС факт'!U5+'БДДС факт'!U6+'БДДС факт'!U7</f>
        <v>0</v>
      </c>
      <c r="U4" s="73">
        <f>'БДДС факт'!V5+'БДДС факт'!V6+'БДДС факт'!V7</f>
        <v>0</v>
      </c>
      <c r="V4" s="73">
        <f>T4+U4</f>
        <v>0</v>
      </c>
      <c r="W4" s="73">
        <f>'БДДС факт'!X5+'БДДС факт'!X6+'БДДС факт'!X7</f>
        <v>0</v>
      </c>
      <c r="X4" s="73">
        <f>'БДДС факт'!Y5+'БДДС факт'!Y6+'БДДС факт'!Y7</f>
        <v>0</v>
      </c>
      <c r="Y4" s="73">
        <f>W4+X4</f>
        <v>0</v>
      </c>
      <c r="Z4" s="73">
        <f>'БДДС факт'!AA5+'БДДС факт'!AA6+'БДДС факт'!AA7</f>
        <v>0</v>
      </c>
      <c r="AA4" s="73">
        <f>'БДДС факт'!AB5+'БДДС факт'!AB6+'БДДС факт'!AB7</f>
        <v>0</v>
      </c>
      <c r="AB4" s="73">
        <f>Z4+AA4</f>
        <v>0</v>
      </c>
      <c r="AC4" s="73">
        <f>'БДДС факт'!AD5+'БДДС факт'!AD6+'БДДС факт'!AD7</f>
        <v>0</v>
      </c>
      <c r="AD4" s="73">
        <f>'БДДС факт'!AE5+'БДДС факт'!AE6+'БДДС факт'!AE7</f>
        <v>0</v>
      </c>
      <c r="AE4" s="73">
        <f>AC4+AD4</f>
        <v>0</v>
      </c>
      <c r="AF4" s="73">
        <f>'БДДС факт'!AG5+'БДДС факт'!AG6+'БДДС факт'!AG7</f>
        <v>0</v>
      </c>
      <c r="AG4" s="73">
        <f>'БДДС факт'!AH5+'БДДС факт'!AH6+'БДДС факт'!AH7</f>
        <v>0</v>
      </c>
      <c r="AH4" s="73">
        <f>AF4+AG4</f>
        <v>0</v>
      </c>
      <c r="AI4" s="73">
        <f>'БДДС факт'!AJ5+'БДДС факт'!AJ6+'БДДС факт'!AJ7</f>
        <v>0</v>
      </c>
      <c r="AJ4" s="73">
        <f>'БДДС факт'!AK5+'БДДС факт'!AK6+'БДДС факт'!AK7</f>
        <v>0</v>
      </c>
      <c r="AK4" s="73">
        <f>AI4+AJ4</f>
        <v>0</v>
      </c>
      <c r="AM4" s="128">
        <f aca="true" t="shared" si="0" ref="AM4:AN11">B4+E4+H4+K4+N4+Q4+T4+W4+Z4+AC4+AF4+AI4</f>
        <v>400</v>
      </c>
      <c r="AN4" s="128">
        <f t="shared" si="0"/>
        <v>300</v>
      </c>
      <c r="AO4" s="128">
        <f>AM4+AN4</f>
        <v>700</v>
      </c>
    </row>
    <row r="5" spans="1:41" ht="13.5" thickBot="1">
      <c r="A5" s="76" t="s">
        <v>109</v>
      </c>
      <c r="B5" s="73">
        <f>-('БДДС факт'!C8+'БДДС факт'!C9+'БДДС факт'!C10)</f>
        <v>0</v>
      </c>
      <c r="C5" s="73">
        <f>-('БДДС факт'!D8+'БДДС факт'!D9+'БДДС факт'!D10)</f>
        <v>0</v>
      </c>
      <c r="D5" s="73">
        <f>B5+C5</f>
        <v>0</v>
      </c>
      <c r="E5" s="73">
        <f>-('БДДС факт'!F8+'БДДС факт'!F9+'БДДС факт'!F10)</f>
        <v>0</v>
      </c>
      <c r="F5" s="73">
        <f>-('БДДС факт'!G8+'БДДС факт'!G9+'БДДС факт'!G10)</f>
        <v>0</v>
      </c>
      <c r="G5" s="73">
        <f>E5+F5</f>
        <v>0</v>
      </c>
      <c r="H5" s="73">
        <f>-('БДДС факт'!I8+'БДДС факт'!I9+'БДДС факт'!I10)</f>
        <v>0</v>
      </c>
      <c r="I5" s="73">
        <f>-('БДДС факт'!J8+'БДДС факт'!J9+'БДДС факт'!J10)</f>
        <v>0</v>
      </c>
      <c r="J5" s="73">
        <f>H5+I5</f>
        <v>0</v>
      </c>
      <c r="K5" s="73">
        <f>-('БДДС факт'!L8+'БДДС факт'!L9+'БДДС факт'!L10)</f>
        <v>0</v>
      </c>
      <c r="L5" s="73">
        <f>-('БДДС факт'!M8+'БДДС факт'!M9+'БДДС факт'!M10)</f>
        <v>0</v>
      </c>
      <c r="M5" s="73">
        <f>K5+L5</f>
        <v>0</v>
      </c>
      <c r="N5" s="73">
        <f>-('БДДС факт'!O8+'БДДС факт'!O9+'БДДС факт'!O10)</f>
        <v>0</v>
      </c>
      <c r="O5" s="73">
        <f>-('БДДС факт'!P8+'БДДС факт'!P9+'БДДС факт'!P10)</f>
        <v>0</v>
      </c>
      <c r="P5" s="73">
        <f>N5+O5</f>
        <v>0</v>
      </c>
      <c r="Q5" s="73">
        <f>-('БДДС факт'!R8+'БДДС факт'!R9+'БДДС факт'!R10)</f>
        <v>0</v>
      </c>
      <c r="R5" s="73">
        <f>-('БДДС факт'!S8+'БДДС факт'!S9+'БДДС факт'!S10)</f>
        <v>0</v>
      </c>
      <c r="S5" s="73">
        <f>Q5+R5</f>
        <v>0</v>
      </c>
      <c r="T5" s="73">
        <f>-('БДДС факт'!U8+'БДДС факт'!U9+'БДДС факт'!U10)</f>
        <v>0</v>
      </c>
      <c r="U5" s="73">
        <f>-('БДДС факт'!V8+'БДДС факт'!V9+'БДДС факт'!V10)</f>
        <v>0</v>
      </c>
      <c r="V5" s="73">
        <f>T5+U5</f>
        <v>0</v>
      </c>
      <c r="W5" s="73">
        <f>-('БДДС факт'!X8+'БДДС факт'!X9+'БДДС факт'!X10)</f>
        <v>0</v>
      </c>
      <c r="X5" s="73">
        <f>-('БДДС факт'!Y8+'БДДС факт'!Y9+'БДДС факт'!Y10)</f>
        <v>0</v>
      </c>
      <c r="Y5" s="73">
        <f>W5+X5</f>
        <v>0</v>
      </c>
      <c r="Z5" s="73">
        <f>-('БДДС факт'!AA8+'БДДС факт'!AA9+'БДДС факт'!AA10)</f>
        <v>0</v>
      </c>
      <c r="AA5" s="73">
        <f>-('БДДС факт'!AB8+'БДДС факт'!AB9+'БДДС факт'!AB10)</f>
        <v>0</v>
      </c>
      <c r="AB5" s="73">
        <f>Z5+AA5</f>
        <v>0</v>
      </c>
      <c r="AC5" s="73">
        <f>-('БДДС факт'!AD8+'БДДС факт'!AD9+'БДДС факт'!AD10)</f>
        <v>0</v>
      </c>
      <c r="AD5" s="73">
        <f>-('БДДС факт'!AE8+'БДДС факт'!AE9+'БДДС факт'!AE10)</f>
        <v>0</v>
      </c>
      <c r="AE5" s="73">
        <f>AC5+AD5</f>
        <v>0</v>
      </c>
      <c r="AF5" s="73">
        <f>-('БДДС факт'!AG8+'БДДС факт'!AG9+'БДДС факт'!AG10)</f>
        <v>0</v>
      </c>
      <c r="AG5" s="73">
        <f>-('БДДС факт'!AH8+'БДДС факт'!AH9+'БДДС факт'!AH10)</f>
        <v>0</v>
      </c>
      <c r="AH5" s="73">
        <f>AF5+AG5</f>
        <v>0</v>
      </c>
      <c r="AI5" s="73">
        <f>-('БДДС факт'!AJ8+'БДДС факт'!AJ9+'БДДС факт'!AJ10)</f>
        <v>0</v>
      </c>
      <c r="AJ5" s="73">
        <f>-('БДДС факт'!AK8+'БДДС факт'!AK9+'БДДС факт'!AK10)</f>
        <v>0</v>
      </c>
      <c r="AK5" s="73">
        <f>AI5+AJ5</f>
        <v>0</v>
      </c>
      <c r="AM5" s="128">
        <f t="shared" si="0"/>
        <v>0</v>
      </c>
      <c r="AN5" s="128">
        <f t="shared" si="0"/>
        <v>0</v>
      </c>
      <c r="AO5" s="128">
        <f>AM5+AN5</f>
        <v>0</v>
      </c>
    </row>
    <row r="6" spans="1:41" s="22" customFormat="1" ht="19.5" customHeight="1" thickBot="1">
      <c r="A6" s="77" t="s">
        <v>52</v>
      </c>
      <c r="B6" s="63">
        <f aca="true" t="shared" si="1" ref="B6:AK6">B4+B5</f>
        <v>400</v>
      </c>
      <c r="C6" s="63">
        <f t="shared" si="1"/>
        <v>300</v>
      </c>
      <c r="D6" s="63">
        <f t="shared" si="1"/>
        <v>700</v>
      </c>
      <c r="E6" s="63">
        <f t="shared" si="1"/>
        <v>0</v>
      </c>
      <c r="F6" s="63">
        <f t="shared" si="1"/>
        <v>0</v>
      </c>
      <c r="G6" s="63">
        <f t="shared" si="1"/>
        <v>0</v>
      </c>
      <c r="H6" s="63">
        <f t="shared" si="1"/>
        <v>0</v>
      </c>
      <c r="I6" s="63">
        <f t="shared" si="1"/>
        <v>0</v>
      </c>
      <c r="J6" s="63">
        <f t="shared" si="1"/>
        <v>0</v>
      </c>
      <c r="K6" s="63">
        <f t="shared" si="1"/>
        <v>0</v>
      </c>
      <c r="L6" s="63">
        <f t="shared" si="1"/>
        <v>0</v>
      </c>
      <c r="M6" s="63">
        <f t="shared" si="1"/>
        <v>0</v>
      </c>
      <c r="N6" s="63">
        <f t="shared" si="1"/>
        <v>0</v>
      </c>
      <c r="O6" s="63">
        <f t="shared" si="1"/>
        <v>0</v>
      </c>
      <c r="P6" s="63">
        <f t="shared" si="1"/>
        <v>0</v>
      </c>
      <c r="Q6" s="63">
        <f t="shared" si="1"/>
        <v>0</v>
      </c>
      <c r="R6" s="63">
        <f t="shared" si="1"/>
        <v>0</v>
      </c>
      <c r="S6" s="63">
        <f t="shared" si="1"/>
        <v>0</v>
      </c>
      <c r="T6" s="63">
        <f t="shared" si="1"/>
        <v>0</v>
      </c>
      <c r="U6" s="63">
        <f t="shared" si="1"/>
        <v>0</v>
      </c>
      <c r="V6" s="63">
        <f t="shared" si="1"/>
        <v>0</v>
      </c>
      <c r="W6" s="63">
        <f t="shared" si="1"/>
        <v>0</v>
      </c>
      <c r="X6" s="63">
        <f t="shared" si="1"/>
        <v>0</v>
      </c>
      <c r="Y6" s="63">
        <f t="shared" si="1"/>
        <v>0</v>
      </c>
      <c r="Z6" s="63">
        <f t="shared" si="1"/>
        <v>0</v>
      </c>
      <c r="AA6" s="63">
        <f t="shared" si="1"/>
        <v>0</v>
      </c>
      <c r="AB6" s="63">
        <f t="shared" si="1"/>
        <v>0</v>
      </c>
      <c r="AC6" s="63">
        <f t="shared" si="1"/>
        <v>0</v>
      </c>
      <c r="AD6" s="63">
        <f t="shared" si="1"/>
        <v>0</v>
      </c>
      <c r="AE6" s="63">
        <f t="shared" si="1"/>
        <v>0</v>
      </c>
      <c r="AF6" s="63">
        <f t="shared" si="1"/>
        <v>0</v>
      </c>
      <c r="AG6" s="63">
        <f t="shared" si="1"/>
        <v>0</v>
      </c>
      <c r="AH6" s="63">
        <f t="shared" si="1"/>
        <v>0</v>
      </c>
      <c r="AI6" s="63">
        <f t="shared" si="1"/>
        <v>0</v>
      </c>
      <c r="AJ6" s="63">
        <f t="shared" si="1"/>
        <v>0</v>
      </c>
      <c r="AK6" s="63">
        <f t="shared" si="1"/>
        <v>0</v>
      </c>
      <c r="AM6" s="63">
        <f t="shared" si="0"/>
        <v>400</v>
      </c>
      <c r="AN6" s="63">
        <f t="shared" si="0"/>
        <v>300</v>
      </c>
      <c r="AO6" s="63">
        <f>AO4+AO5</f>
        <v>700</v>
      </c>
    </row>
    <row r="7" spans="1:41" ht="13.5" thickBot="1">
      <c r="A7" s="76" t="s">
        <v>110</v>
      </c>
      <c r="B7" s="73">
        <f>-'БДДС факт'!C11</f>
        <v>0</v>
      </c>
      <c r="C7" s="73">
        <f>-'БДДС факт'!D11</f>
        <v>0</v>
      </c>
      <c r="D7" s="73">
        <f>B7+C7</f>
        <v>0</v>
      </c>
      <c r="E7" s="73">
        <f>-'БДДС факт'!F11</f>
        <v>0</v>
      </c>
      <c r="F7" s="73">
        <f>-'БДДС факт'!G11</f>
        <v>0</v>
      </c>
      <c r="G7" s="73">
        <f>E7+F7</f>
        <v>0</v>
      </c>
      <c r="H7" s="73">
        <f>-'БДДС факт'!I11</f>
        <v>0</v>
      </c>
      <c r="I7" s="73">
        <f>-'БДДС факт'!J11</f>
        <v>0</v>
      </c>
      <c r="J7" s="73">
        <f>H7+I7</f>
        <v>0</v>
      </c>
      <c r="K7" s="73">
        <f>-'БДДС факт'!L11</f>
        <v>0</v>
      </c>
      <c r="L7" s="73">
        <f>-'БДДС факт'!M11</f>
        <v>0</v>
      </c>
      <c r="M7" s="73">
        <f>K7+L7</f>
        <v>0</v>
      </c>
      <c r="N7" s="73">
        <f>-'БДДС факт'!O11</f>
        <v>0</v>
      </c>
      <c r="O7" s="73">
        <f>-'БДДС факт'!P11</f>
        <v>0</v>
      </c>
      <c r="P7" s="73">
        <f>N7+O7</f>
        <v>0</v>
      </c>
      <c r="Q7" s="73">
        <f>-'БДДС факт'!R11</f>
        <v>0</v>
      </c>
      <c r="R7" s="73">
        <f>-'БДДС факт'!S11</f>
        <v>0</v>
      </c>
      <c r="S7" s="73">
        <f>Q7+R7</f>
        <v>0</v>
      </c>
      <c r="T7" s="73">
        <f>-'БДДС факт'!U11</f>
        <v>0</v>
      </c>
      <c r="U7" s="73">
        <f>-'БДДС факт'!V11</f>
        <v>0</v>
      </c>
      <c r="V7" s="73">
        <f>T7+U7</f>
        <v>0</v>
      </c>
      <c r="W7" s="73">
        <f>-'БДДС факт'!X11</f>
        <v>0</v>
      </c>
      <c r="X7" s="73">
        <f>-'БДДС факт'!Y11</f>
        <v>0</v>
      </c>
      <c r="Y7" s="73">
        <f>W7+X7</f>
        <v>0</v>
      </c>
      <c r="Z7" s="73">
        <f>-'БДДС факт'!AA11</f>
        <v>0</v>
      </c>
      <c r="AA7" s="73">
        <f>-'БДДС факт'!AB11</f>
        <v>0</v>
      </c>
      <c r="AB7" s="73">
        <f>Z7+AA7</f>
        <v>0</v>
      </c>
      <c r="AC7" s="73">
        <f>-'БДДС факт'!AD11</f>
        <v>0</v>
      </c>
      <c r="AD7" s="73">
        <f>-'БДДС факт'!AE11</f>
        <v>0</v>
      </c>
      <c r="AE7" s="73">
        <f>AC7+AD7</f>
        <v>0</v>
      </c>
      <c r="AF7" s="73">
        <f>-'БДДС факт'!AG11</f>
        <v>0</v>
      </c>
      <c r="AG7" s="73">
        <f>-'БДДС факт'!AH11</f>
        <v>0</v>
      </c>
      <c r="AH7" s="73">
        <f>AF7+AG7</f>
        <v>0</v>
      </c>
      <c r="AI7" s="73">
        <f>-'БДДС факт'!AJ11</f>
        <v>0</v>
      </c>
      <c r="AJ7" s="73">
        <f>-'БДДС факт'!AK11</f>
        <v>0</v>
      </c>
      <c r="AK7" s="73">
        <f>AI7+AJ7</f>
        <v>0</v>
      </c>
      <c r="AM7" s="128">
        <f t="shared" si="0"/>
        <v>0</v>
      </c>
      <c r="AN7" s="128">
        <f t="shared" si="0"/>
        <v>0</v>
      </c>
      <c r="AO7" s="128">
        <f>AM7+AN7</f>
        <v>0</v>
      </c>
    </row>
    <row r="8" spans="1:41" s="22" customFormat="1" ht="19.5" customHeight="1" thickBot="1">
      <c r="A8" s="77" t="s">
        <v>53</v>
      </c>
      <c r="B8" s="63">
        <f aca="true" t="shared" si="2" ref="B8:AK8">B6+B7</f>
        <v>400</v>
      </c>
      <c r="C8" s="63">
        <f t="shared" si="2"/>
        <v>300</v>
      </c>
      <c r="D8" s="63">
        <f t="shared" si="2"/>
        <v>700</v>
      </c>
      <c r="E8" s="63">
        <f t="shared" si="2"/>
        <v>0</v>
      </c>
      <c r="F8" s="63">
        <f t="shared" si="2"/>
        <v>0</v>
      </c>
      <c r="G8" s="63">
        <f t="shared" si="2"/>
        <v>0</v>
      </c>
      <c r="H8" s="63">
        <f t="shared" si="2"/>
        <v>0</v>
      </c>
      <c r="I8" s="63">
        <f t="shared" si="2"/>
        <v>0</v>
      </c>
      <c r="J8" s="63">
        <f t="shared" si="2"/>
        <v>0</v>
      </c>
      <c r="K8" s="63">
        <f t="shared" si="2"/>
        <v>0</v>
      </c>
      <c r="L8" s="63">
        <f t="shared" si="2"/>
        <v>0</v>
      </c>
      <c r="M8" s="63">
        <f t="shared" si="2"/>
        <v>0</v>
      </c>
      <c r="N8" s="63">
        <f t="shared" si="2"/>
        <v>0</v>
      </c>
      <c r="O8" s="63">
        <f t="shared" si="2"/>
        <v>0</v>
      </c>
      <c r="P8" s="63">
        <f t="shared" si="2"/>
        <v>0</v>
      </c>
      <c r="Q8" s="63">
        <f t="shared" si="2"/>
        <v>0</v>
      </c>
      <c r="R8" s="63">
        <f t="shared" si="2"/>
        <v>0</v>
      </c>
      <c r="S8" s="63">
        <f t="shared" si="2"/>
        <v>0</v>
      </c>
      <c r="T8" s="63">
        <f t="shared" si="2"/>
        <v>0</v>
      </c>
      <c r="U8" s="63">
        <f t="shared" si="2"/>
        <v>0</v>
      </c>
      <c r="V8" s="63">
        <f t="shared" si="2"/>
        <v>0</v>
      </c>
      <c r="W8" s="63">
        <f t="shared" si="2"/>
        <v>0</v>
      </c>
      <c r="X8" s="63">
        <f t="shared" si="2"/>
        <v>0</v>
      </c>
      <c r="Y8" s="63">
        <f t="shared" si="2"/>
        <v>0</v>
      </c>
      <c r="Z8" s="63">
        <f t="shared" si="2"/>
        <v>0</v>
      </c>
      <c r="AA8" s="63">
        <f t="shared" si="2"/>
        <v>0</v>
      </c>
      <c r="AB8" s="63">
        <f t="shared" si="2"/>
        <v>0</v>
      </c>
      <c r="AC8" s="63">
        <f t="shared" si="2"/>
        <v>0</v>
      </c>
      <c r="AD8" s="63">
        <f t="shared" si="2"/>
        <v>0</v>
      </c>
      <c r="AE8" s="63">
        <f t="shared" si="2"/>
        <v>0</v>
      </c>
      <c r="AF8" s="63">
        <f t="shared" si="2"/>
        <v>0</v>
      </c>
      <c r="AG8" s="63">
        <f t="shared" si="2"/>
        <v>0</v>
      </c>
      <c r="AH8" s="63">
        <f t="shared" si="2"/>
        <v>0</v>
      </c>
      <c r="AI8" s="63">
        <f t="shared" si="2"/>
        <v>0</v>
      </c>
      <c r="AJ8" s="63">
        <f t="shared" si="2"/>
        <v>0</v>
      </c>
      <c r="AK8" s="63">
        <f t="shared" si="2"/>
        <v>0</v>
      </c>
      <c r="AM8" s="63">
        <f t="shared" si="0"/>
        <v>400</v>
      </c>
      <c r="AN8" s="63">
        <f t="shared" si="0"/>
        <v>300</v>
      </c>
      <c r="AO8" s="63">
        <f>AO6+AO7</f>
        <v>700</v>
      </c>
    </row>
    <row r="9" spans="1:41" ht="12.75">
      <c r="A9" s="76" t="s">
        <v>54</v>
      </c>
      <c r="B9" s="73">
        <v>0</v>
      </c>
      <c r="C9" s="73">
        <v>0</v>
      </c>
      <c r="D9" s="73">
        <f>B9+C9</f>
        <v>0</v>
      </c>
      <c r="E9" s="73">
        <v>0</v>
      </c>
      <c r="F9" s="73">
        <v>0</v>
      </c>
      <c r="G9" s="73">
        <f>E9+F9</f>
        <v>0</v>
      </c>
      <c r="H9" s="73">
        <v>0</v>
      </c>
      <c r="I9" s="73">
        <v>0</v>
      </c>
      <c r="J9" s="73">
        <f>H9+I9</f>
        <v>0</v>
      </c>
      <c r="K9" s="73">
        <v>0</v>
      </c>
      <c r="L9" s="73">
        <v>0</v>
      </c>
      <c r="M9" s="73">
        <f>K9+L9</f>
        <v>0</v>
      </c>
      <c r="N9" s="73">
        <v>0</v>
      </c>
      <c r="O9" s="73">
        <v>0</v>
      </c>
      <c r="P9" s="73">
        <f>N9+O9</f>
        <v>0</v>
      </c>
      <c r="Q9" s="73">
        <v>0</v>
      </c>
      <c r="R9" s="73">
        <v>0</v>
      </c>
      <c r="S9" s="73">
        <f>Q9+R9</f>
        <v>0</v>
      </c>
      <c r="T9" s="73">
        <v>0</v>
      </c>
      <c r="U9" s="73">
        <v>0</v>
      </c>
      <c r="V9" s="73">
        <f>T9+U9</f>
        <v>0</v>
      </c>
      <c r="W9" s="73">
        <v>0</v>
      </c>
      <c r="X9" s="73">
        <v>0</v>
      </c>
      <c r="Y9" s="73">
        <f>W9+X9</f>
        <v>0</v>
      </c>
      <c r="Z9" s="73">
        <v>0</v>
      </c>
      <c r="AA9" s="73">
        <v>0</v>
      </c>
      <c r="AB9" s="73">
        <f>Z9+AA9</f>
        <v>0</v>
      </c>
      <c r="AC9" s="73">
        <v>0</v>
      </c>
      <c r="AD9" s="73">
        <v>0</v>
      </c>
      <c r="AE9" s="73">
        <f>AC9+AD9</f>
        <v>0</v>
      </c>
      <c r="AF9" s="73">
        <v>0</v>
      </c>
      <c r="AG9" s="73">
        <v>0</v>
      </c>
      <c r="AH9" s="73">
        <f>AF9+AG9</f>
        <v>0</v>
      </c>
      <c r="AI9" s="73">
        <v>0</v>
      </c>
      <c r="AJ9" s="73">
        <v>0</v>
      </c>
      <c r="AK9" s="73">
        <f>AI9+AJ9</f>
        <v>0</v>
      </c>
      <c r="AM9" s="128">
        <f t="shared" si="0"/>
        <v>0</v>
      </c>
      <c r="AN9" s="128">
        <f t="shared" si="0"/>
        <v>0</v>
      </c>
      <c r="AO9" s="128">
        <f>AM9+AN9</f>
        <v>0</v>
      </c>
    </row>
    <row r="10" spans="1:41" ht="13.5" thickBot="1">
      <c r="A10" s="76" t="s">
        <v>58</v>
      </c>
      <c r="B10" s="73">
        <v>0</v>
      </c>
      <c r="C10" s="73">
        <v>0</v>
      </c>
      <c r="D10" s="73">
        <f>B10+C10</f>
        <v>0</v>
      </c>
      <c r="E10" s="73">
        <v>0</v>
      </c>
      <c r="F10" s="73">
        <v>0</v>
      </c>
      <c r="G10" s="73">
        <f>E10+F10</f>
        <v>0</v>
      </c>
      <c r="H10" s="73">
        <v>0</v>
      </c>
      <c r="I10" s="73">
        <v>0</v>
      </c>
      <c r="J10" s="73">
        <f>H10+I10</f>
        <v>0</v>
      </c>
      <c r="K10" s="73">
        <v>0</v>
      </c>
      <c r="L10" s="73">
        <v>0</v>
      </c>
      <c r="M10" s="73">
        <f>K10+L10</f>
        <v>0</v>
      </c>
      <c r="N10" s="73">
        <v>0</v>
      </c>
      <c r="O10" s="73">
        <v>0</v>
      </c>
      <c r="P10" s="73">
        <f>N10+O10</f>
        <v>0</v>
      </c>
      <c r="Q10" s="73">
        <v>0</v>
      </c>
      <c r="R10" s="73">
        <v>0</v>
      </c>
      <c r="S10" s="73">
        <f>Q10+R10</f>
        <v>0</v>
      </c>
      <c r="T10" s="73">
        <v>0</v>
      </c>
      <c r="U10" s="73">
        <v>0</v>
      </c>
      <c r="V10" s="73">
        <f>T10+U10</f>
        <v>0</v>
      </c>
      <c r="W10" s="73">
        <v>0</v>
      </c>
      <c r="X10" s="73">
        <v>0</v>
      </c>
      <c r="Y10" s="73">
        <f>W10+X10</f>
        <v>0</v>
      </c>
      <c r="Z10" s="73">
        <v>0</v>
      </c>
      <c r="AA10" s="73">
        <v>0</v>
      </c>
      <c r="AB10" s="73">
        <f>Z10+AA10</f>
        <v>0</v>
      </c>
      <c r="AC10" s="73">
        <v>0</v>
      </c>
      <c r="AD10" s="73">
        <v>0</v>
      </c>
      <c r="AE10" s="73">
        <f>AC10+AD10</f>
        <v>0</v>
      </c>
      <c r="AF10" s="73">
        <v>0</v>
      </c>
      <c r="AG10" s="73">
        <v>0</v>
      </c>
      <c r="AH10" s="73">
        <f>AF10+AG10</f>
        <v>0</v>
      </c>
      <c r="AI10" s="73">
        <v>0</v>
      </c>
      <c r="AJ10" s="73">
        <v>0</v>
      </c>
      <c r="AK10" s="73">
        <f>AI10+AJ10</f>
        <v>0</v>
      </c>
      <c r="AM10" s="128">
        <f t="shared" si="0"/>
        <v>0</v>
      </c>
      <c r="AN10" s="128">
        <f t="shared" si="0"/>
        <v>0</v>
      </c>
      <c r="AO10" s="128">
        <f>AM10+AN10</f>
        <v>0</v>
      </c>
    </row>
    <row r="11" spans="1:41" s="22" customFormat="1" ht="19.5" customHeight="1" thickBot="1">
      <c r="A11" s="77" t="s">
        <v>61</v>
      </c>
      <c r="B11" s="63">
        <f aca="true" t="shared" si="3" ref="B11:AK11">B8+B9+B10</f>
        <v>400</v>
      </c>
      <c r="C11" s="63">
        <f t="shared" si="3"/>
        <v>300</v>
      </c>
      <c r="D11" s="63">
        <f t="shared" si="3"/>
        <v>700</v>
      </c>
      <c r="E11" s="63">
        <f t="shared" si="3"/>
        <v>0</v>
      </c>
      <c r="F11" s="63">
        <f t="shared" si="3"/>
        <v>0</v>
      </c>
      <c r="G11" s="63">
        <f t="shared" si="3"/>
        <v>0</v>
      </c>
      <c r="H11" s="63">
        <f t="shared" si="3"/>
        <v>0</v>
      </c>
      <c r="I11" s="63">
        <f t="shared" si="3"/>
        <v>0</v>
      </c>
      <c r="J11" s="63">
        <f t="shared" si="3"/>
        <v>0</v>
      </c>
      <c r="K11" s="63">
        <f t="shared" si="3"/>
        <v>0</v>
      </c>
      <c r="L11" s="63">
        <f t="shared" si="3"/>
        <v>0</v>
      </c>
      <c r="M11" s="63">
        <f t="shared" si="3"/>
        <v>0</v>
      </c>
      <c r="N11" s="63">
        <f t="shared" si="3"/>
        <v>0</v>
      </c>
      <c r="O11" s="63">
        <f t="shared" si="3"/>
        <v>0</v>
      </c>
      <c r="P11" s="63">
        <f t="shared" si="3"/>
        <v>0</v>
      </c>
      <c r="Q11" s="63">
        <f t="shared" si="3"/>
        <v>0</v>
      </c>
      <c r="R11" s="63">
        <f t="shared" si="3"/>
        <v>0</v>
      </c>
      <c r="S11" s="63">
        <f t="shared" si="3"/>
        <v>0</v>
      </c>
      <c r="T11" s="63">
        <f t="shared" si="3"/>
        <v>0</v>
      </c>
      <c r="U11" s="63">
        <f t="shared" si="3"/>
        <v>0</v>
      </c>
      <c r="V11" s="63">
        <f t="shared" si="3"/>
        <v>0</v>
      </c>
      <c r="W11" s="63">
        <f t="shared" si="3"/>
        <v>0</v>
      </c>
      <c r="X11" s="63">
        <f t="shared" si="3"/>
        <v>0</v>
      </c>
      <c r="Y11" s="63">
        <f t="shared" si="3"/>
        <v>0</v>
      </c>
      <c r="Z11" s="63">
        <f t="shared" si="3"/>
        <v>0</v>
      </c>
      <c r="AA11" s="63">
        <f t="shared" si="3"/>
        <v>0</v>
      </c>
      <c r="AB11" s="63">
        <f t="shared" si="3"/>
        <v>0</v>
      </c>
      <c r="AC11" s="63">
        <f t="shared" si="3"/>
        <v>0</v>
      </c>
      <c r="AD11" s="63">
        <f t="shared" si="3"/>
        <v>0</v>
      </c>
      <c r="AE11" s="63">
        <f t="shared" si="3"/>
        <v>0</v>
      </c>
      <c r="AF11" s="63">
        <f t="shared" si="3"/>
        <v>0</v>
      </c>
      <c r="AG11" s="63">
        <f t="shared" si="3"/>
        <v>0</v>
      </c>
      <c r="AH11" s="63">
        <f t="shared" si="3"/>
        <v>0</v>
      </c>
      <c r="AI11" s="63">
        <f t="shared" si="3"/>
        <v>0</v>
      </c>
      <c r="AJ11" s="63">
        <f t="shared" si="3"/>
        <v>0</v>
      </c>
      <c r="AK11" s="63">
        <f t="shared" si="3"/>
        <v>0</v>
      </c>
      <c r="AM11" s="63">
        <f t="shared" si="0"/>
        <v>400</v>
      </c>
      <c r="AN11" s="63">
        <f t="shared" si="0"/>
        <v>300</v>
      </c>
      <c r="AO11" s="63">
        <f>AO8+AO9+AO10</f>
        <v>700</v>
      </c>
    </row>
    <row r="13" ht="12.75">
      <c r="A13" s="21" t="s">
        <v>59</v>
      </c>
    </row>
  </sheetData>
  <sheetProtection/>
  <autoFilter ref="A2:A11"/>
  <conditionalFormatting sqref="B1:AK65536 AM1:AO65536">
    <cfRule type="cellIs" priority="1" dxfId="0" operator="equal" stopIfTrue="1">
      <formula>0</formula>
    </cfRule>
  </conditionalFormatting>
  <printOptions/>
  <pageMargins left="1.1811023622047245" right="0.3937007874015748" top="0.7874015748031497" bottom="0.3937007874015748" header="0.3937007874015748" footer="0.1968503937007874"/>
  <pageSetup fitToHeight="1" fitToWidth="1" horizontalDpi="600" verticalDpi="600" orientation="portrait" paperSize="9" scale="8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zoomScale="70" zoomScaleNormal="70" workbookViewId="0" topLeftCell="A1">
      <pane xSplit="1" topLeftCell="AH1" activePane="topRight" state="frozen"/>
      <selection pane="topLeft" activeCell="A1" sqref="A1"/>
      <selection pane="topRight" activeCell="AP19" sqref="AP19"/>
    </sheetView>
  </sheetViews>
  <sheetFormatPr defaultColWidth="9.375" defaultRowHeight="12.75" outlineLevelCol="2"/>
  <cols>
    <col min="1" max="1" width="52.375" style="21" customWidth="1"/>
    <col min="2" max="3" width="15.625" style="23" hidden="1" customWidth="1" outlineLevel="2"/>
    <col min="4" max="4" width="15.625" style="23" customWidth="1" outlineLevel="1" collapsed="1"/>
    <col min="5" max="6" width="15.625" style="23" hidden="1" customWidth="1" outlineLevel="2"/>
    <col min="7" max="7" width="15.625" style="23" customWidth="1" outlineLevel="1" collapsed="1"/>
    <col min="8" max="9" width="15.625" style="23" hidden="1" customWidth="1" outlineLevel="2"/>
    <col min="10" max="10" width="15.625" style="23" customWidth="1" outlineLevel="1" collapsed="1"/>
    <col min="11" max="12" width="15.625" style="23" hidden="1" customWidth="1" outlineLevel="2"/>
    <col min="13" max="13" width="15.625" style="23" customWidth="1" outlineLevel="1" collapsed="1"/>
    <col min="14" max="15" width="15.625" style="23" hidden="1" customWidth="1" outlineLevel="2"/>
    <col min="16" max="16" width="15.625" style="23" customWidth="1" outlineLevel="1" collapsed="1"/>
    <col min="17" max="18" width="15.625" style="23" hidden="1" customWidth="1" outlineLevel="2"/>
    <col min="19" max="19" width="15.625" style="23" customWidth="1" outlineLevel="1" collapsed="1"/>
    <col min="20" max="21" width="15.625" style="23" hidden="1" customWidth="1" outlineLevel="2"/>
    <col min="22" max="22" width="15.625" style="23" customWidth="1" outlineLevel="1" collapsed="1"/>
    <col min="23" max="24" width="15.625" style="23" hidden="1" customWidth="1" outlineLevel="2"/>
    <col min="25" max="25" width="15.625" style="23" customWidth="1" outlineLevel="1" collapsed="1"/>
    <col min="26" max="27" width="15.625" style="23" hidden="1" customWidth="1" outlineLevel="2"/>
    <col min="28" max="28" width="15.625" style="23" customWidth="1" outlineLevel="1" collapsed="1"/>
    <col min="29" max="30" width="15.625" style="23" hidden="1" customWidth="1" outlineLevel="2"/>
    <col min="31" max="31" width="15.625" style="23" customWidth="1" outlineLevel="1" collapsed="1"/>
    <col min="32" max="33" width="15.625" style="23" hidden="1" customWidth="1" outlineLevel="2"/>
    <col min="34" max="34" width="15.625" style="23" customWidth="1" outlineLevel="1" collapsed="1"/>
    <col min="35" max="36" width="15.625" style="23" hidden="1" customWidth="1" outlineLevel="2"/>
    <col min="37" max="37" width="15.625" style="23" customWidth="1" outlineLevel="1" collapsed="1"/>
    <col min="39" max="39" width="16.625" style="23" customWidth="1" outlineLevel="1"/>
    <col min="40" max="40" width="15.625" style="23" customWidth="1" outlineLevel="1"/>
    <col min="41" max="41" width="18.00390625" style="23" customWidth="1"/>
    <col min="42" max="16384" width="9.375" style="21" customWidth="1"/>
  </cols>
  <sheetData>
    <row r="1" spans="1:41" s="19" customFormat="1" ht="30" customHeight="1" thickBot="1">
      <c r="A1" s="18" t="s">
        <v>55</v>
      </c>
      <c r="B1" s="119"/>
      <c r="C1" s="119"/>
      <c r="D1" s="118">
        <v>39844</v>
      </c>
      <c r="E1" s="119"/>
      <c r="F1" s="119"/>
      <c r="G1" s="118">
        <v>39872</v>
      </c>
      <c r="H1" s="119"/>
      <c r="I1" s="119"/>
      <c r="J1" s="118">
        <v>39903</v>
      </c>
      <c r="K1" s="119"/>
      <c r="L1" s="119"/>
      <c r="M1" s="118">
        <v>39933</v>
      </c>
      <c r="N1" s="119"/>
      <c r="O1" s="119"/>
      <c r="P1" s="118">
        <v>39964</v>
      </c>
      <c r="Q1" s="119"/>
      <c r="R1" s="119"/>
      <c r="S1" s="118">
        <v>39994</v>
      </c>
      <c r="T1" s="119"/>
      <c r="U1" s="119"/>
      <c r="V1" s="118">
        <v>40025</v>
      </c>
      <c r="W1" s="119"/>
      <c r="X1" s="119"/>
      <c r="Y1" s="118">
        <v>40056</v>
      </c>
      <c r="Z1" s="119"/>
      <c r="AA1" s="119"/>
      <c r="AB1" s="118">
        <v>40086</v>
      </c>
      <c r="AC1" s="119"/>
      <c r="AD1" s="119"/>
      <c r="AE1" s="118">
        <v>40117</v>
      </c>
      <c r="AF1" s="119"/>
      <c r="AG1" s="119"/>
      <c r="AH1" s="118">
        <v>40147</v>
      </c>
      <c r="AI1" s="119"/>
      <c r="AJ1" s="119"/>
      <c r="AK1" s="118">
        <v>40178</v>
      </c>
      <c r="AM1" s="119"/>
      <c r="AN1" s="119"/>
      <c r="AO1" s="129" t="s">
        <v>145</v>
      </c>
    </row>
    <row r="2" spans="1:41" s="20" customFormat="1" ht="19.5" customHeight="1" thickBot="1">
      <c r="A2" s="72" t="s">
        <v>56</v>
      </c>
      <c r="B2" s="72" t="s">
        <v>108</v>
      </c>
      <c r="C2" s="72" t="s">
        <v>106</v>
      </c>
      <c r="D2" s="72" t="s">
        <v>105</v>
      </c>
      <c r="E2" s="72" t="s">
        <v>108</v>
      </c>
      <c r="F2" s="72" t="s">
        <v>106</v>
      </c>
      <c r="G2" s="72" t="s">
        <v>105</v>
      </c>
      <c r="H2" s="72" t="s">
        <v>108</v>
      </c>
      <c r="I2" s="72" t="s">
        <v>106</v>
      </c>
      <c r="J2" s="72" t="s">
        <v>105</v>
      </c>
      <c r="K2" s="72" t="s">
        <v>108</v>
      </c>
      <c r="L2" s="72" t="s">
        <v>106</v>
      </c>
      <c r="M2" s="72" t="s">
        <v>105</v>
      </c>
      <c r="N2" s="72" t="s">
        <v>108</v>
      </c>
      <c r="O2" s="72" t="s">
        <v>106</v>
      </c>
      <c r="P2" s="72" t="s">
        <v>105</v>
      </c>
      <c r="Q2" s="72" t="s">
        <v>108</v>
      </c>
      <c r="R2" s="72" t="s">
        <v>106</v>
      </c>
      <c r="S2" s="72" t="s">
        <v>105</v>
      </c>
      <c r="T2" s="72" t="s">
        <v>108</v>
      </c>
      <c r="U2" s="72" t="s">
        <v>106</v>
      </c>
      <c r="V2" s="72" t="s">
        <v>105</v>
      </c>
      <c r="W2" s="72" t="s">
        <v>108</v>
      </c>
      <c r="X2" s="72" t="s">
        <v>106</v>
      </c>
      <c r="Y2" s="72" t="s">
        <v>105</v>
      </c>
      <c r="Z2" s="72" t="s">
        <v>108</v>
      </c>
      <c r="AA2" s="72" t="s">
        <v>106</v>
      </c>
      <c r="AB2" s="72" t="s">
        <v>105</v>
      </c>
      <c r="AC2" s="72" t="s">
        <v>108</v>
      </c>
      <c r="AD2" s="72" t="s">
        <v>106</v>
      </c>
      <c r="AE2" s="72" t="s">
        <v>105</v>
      </c>
      <c r="AF2" s="72" t="s">
        <v>108</v>
      </c>
      <c r="AG2" s="72" t="s">
        <v>106</v>
      </c>
      <c r="AH2" s="72" t="s">
        <v>105</v>
      </c>
      <c r="AI2" s="72" t="s">
        <v>108</v>
      </c>
      <c r="AJ2" s="72" t="s">
        <v>106</v>
      </c>
      <c r="AK2" s="72" t="s">
        <v>105</v>
      </c>
      <c r="AM2" s="72" t="s">
        <v>108</v>
      </c>
      <c r="AN2" s="72" t="s">
        <v>106</v>
      </c>
      <c r="AO2" s="72" t="s">
        <v>105</v>
      </c>
    </row>
    <row r="3" spans="1:41" ht="15" customHeight="1">
      <c r="A3" s="74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M3" s="127"/>
      <c r="AN3" s="127"/>
      <c r="AO3" s="127"/>
    </row>
    <row r="4" spans="1:41" ht="12.75">
      <c r="A4" s="75" t="s">
        <v>60</v>
      </c>
      <c r="B4" s="73">
        <f>'ОПиУ факт'!B4-'ОПиУ план'!B4</f>
        <v>-100</v>
      </c>
      <c r="C4" s="73">
        <f>'ОПиУ факт'!C4-'ОПиУ план'!C4</f>
        <v>-100</v>
      </c>
      <c r="D4" s="73">
        <f>B4+C4</f>
        <v>-200</v>
      </c>
      <c r="E4" s="73">
        <f>'ОПиУ факт'!E4-'ОПиУ план'!E4</f>
        <v>0</v>
      </c>
      <c r="F4" s="73">
        <f>'ОПиУ факт'!F4-'ОПиУ план'!F4</f>
        <v>0</v>
      </c>
      <c r="G4" s="73">
        <f>E4+F4</f>
        <v>0</v>
      </c>
      <c r="H4" s="73">
        <f>'ОПиУ факт'!H4-'ОПиУ план'!H4</f>
        <v>0</v>
      </c>
      <c r="I4" s="73">
        <f>'ОПиУ факт'!I4-'ОПиУ план'!I4</f>
        <v>0</v>
      </c>
      <c r="J4" s="73">
        <f>H4+I4</f>
        <v>0</v>
      </c>
      <c r="K4" s="73">
        <f>'ОПиУ факт'!K4-'ОПиУ план'!K4</f>
        <v>0</v>
      </c>
      <c r="L4" s="73">
        <f>'ОПиУ факт'!L4-'ОПиУ план'!L4</f>
        <v>0</v>
      </c>
      <c r="M4" s="73">
        <f>K4+L4</f>
        <v>0</v>
      </c>
      <c r="N4" s="73">
        <f>'ОПиУ факт'!N4-'ОПиУ план'!N4</f>
        <v>0</v>
      </c>
      <c r="O4" s="73">
        <f>'ОПиУ факт'!O4-'ОПиУ план'!O4</f>
        <v>0</v>
      </c>
      <c r="P4" s="73">
        <f>N4+O4</f>
        <v>0</v>
      </c>
      <c r="Q4" s="73">
        <f>'ОПиУ факт'!Q4-'ОПиУ план'!Q4</f>
        <v>0</v>
      </c>
      <c r="R4" s="73">
        <f>'ОПиУ факт'!R4-'ОПиУ план'!R4</f>
        <v>0</v>
      </c>
      <c r="S4" s="73">
        <f>Q4+R4</f>
        <v>0</v>
      </c>
      <c r="T4" s="73">
        <f>'ОПиУ факт'!T4-'ОПиУ план'!T4</f>
        <v>0</v>
      </c>
      <c r="U4" s="73">
        <f>'ОПиУ факт'!U4-'ОПиУ план'!U4</f>
        <v>0</v>
      </c>
      <c r="V4" s="73">
        <f>T4+U4</f>
        <v>0</v>
      </c>
      <c r="W4" s="73">
        <f>'ОПиУ факт'!W4-'ОПиУ план'!W4</f>
        <v>0</v>
      </c>
      <c r="X4" s="73">
        <f>'ОПиУ факт'!X4-'ОПиУ план'!X4</f>
        <v>0</v>
      </c>
      <c r="Y4" s="73">
        <f>W4+X4</f>
        <v>0</v>
      </c>
      <c r="Z4" s="73">
        <f>'ОПиУ факт'!Z4-'ОПиУ план'!Z4</f>
        <v>0</v>
      </c>
      <c r="AA4" s="73">
        <f>'ОПиУ факт'!AA4-'ОПиУ план'!AA4</f>
        <v>0</v>
      </c>
      <c r="AB4" s="73">
        <f>Z4+AA4</f>
        <v>0</v>
      </c>
      <c r="AC4" s="73">
        <f>'ОПиУ факт'!AC4-'ОПиУ план'!AC4</f>
        <v>0</v>
      </c>
      <c r="AD4" s="73">
        <f>'ОПиУ факт'!AD4-'ОПиУ план'!AD4</f>
        <v>0</v>
      </c>
      <c r="AE4" s="73">
        <f>AC4+AD4</f>
        <v>0</v>
      </c>
      <c r="AF4" s="73">
        <f>'ОПиУ факт'!AF4-'ОПиУ план'!AF4</f>
        <v>0</v>
      </c>
      <c r="AG4" s="73">
        <f>'ОПиУ факт'!AG4-'ОПиУ план'!AG4</f>
        <v>0</v>
      </c>
      <c r="AH4" s="73">
        <f>AF4+AG4</f>
        <v>0</v>
      </c>
      <c r="AI4" s="73">
        <f>'ОПиУ факт'!AI4-'ОПиУ план'!AI4</f>
        <v>0</v>
      </c>
      <c r="AJ4" s="73">
        <f>'ОПиУ факт'!AJ4-'ОПиУ план'!AJ4</f>
        <v>0</v>
      </c>
      <c r="AK4" s="73">
        <f>AI4+AJ4</f>
        <v>0</v>
      </c>
      <c r="AM4" s="128">
        <f aca="true" t="shared" si="0" ref="AM4:AN11">B4+E4+H4+K4+N4+Q4+T4+W4+Z4+AC4+AF4+AI4</f>
        <v>-100</v>
      </c>
      <c r="AN4" s="128">
        <f t="shared" si="0"/>
        <v>-100</v>
      </c>
      <c r="AO4" s="128">
        <f>AM4+AN4</f>
        <v>-200</v>
      </c>
    </row>
    <row r="5" spans="1:41" ht="13.5" thickBot="1">
      <c r="A5" s="76" t="s">
        <v>109</v>
      </c>
      <c r="B5" s="73">
        <f>'ОПиУ факт'!B5-'ОПиУ план'!B5</f>
        <v>0</v>
      </c>
      <c r="C5" s="73">
        <f>'ОПиУ факт'!C5-'ОПиУ план'!C5</f>
        <v>0</v>
      </c>
      <c r="D5" s="73">
        <f>B5+C5</f>
        <v>0</v>
      </c>
      <c r="E5" s="73">
        <f>'ОПиУ факт'!E5-'ОПиУ план'!E5</f>
        <v>0</v>
      </c>
      <c r="F5" s="73">
        <f>'ОПиУ факт'!F5-'ОПиУ план'!F5</f>
        <v>0</v>
      </c>
      <c r="G5" s="73">
        <f>E5+F5</f>
        <v>0</v>
      </c>
      <c r="H5" s="73">
        <f>'ОПиУ факт'!H5-'ОПиУ план'!H5</f>
        <v>0</v>
      </c>
      <c r="I5" s="73">
        <f>'ОПиУ факт'!I5-'ОПиУ план'!I5</f>
        <v>0</v>
      </c>
      <c r="J5" s="73">
        <f>H5+I5</f>
        <v>0</v>
      </c>
      <c r="K5" s="73">
        <f>'ОПиУ факт'!K5-'ОПиУ план'!K5</f>
        <v>0</v>
      </c>
      <c r="L5" s="73">
        <f>'ОПиУ факт'!L5-'ОПиУ план'!L5</f>
        <v>0</v>
      </c>
      <c r="M5" s="73">
        <f>K5+L5</f>
        <v>0</v>
      </c>
      <c r="N5" s="73">
        <f>'ОПиУ факт'!N5-'ОПиУ план'!N5</f>
        <v>0</v>
      </c>
      <c r="O5" s="73">
        <f>'ОПиУ факт'!O5-'ОПиУ план'!O5</f>
        <v>0</v>
      </c>
      <c r="P5" s="73">
        <f>N5+O5</f>
        <v>0</v>
      </c>
      <c r="Q5" s="73">
        <f>'ОПиУ факт'!Q5-'ОПиУ план'!Q5</f>
        <v>0</v>
      </c>
      <c r="R5" s="73">
        <f>'ОПиУ факт'!R5-'ОПиУ план'!R5</f>
        <v>0</v>
      </c>
      <c r="S5" s="73">
        <f>Q5+R5</f>
        <v>0</v>
      </c>
      <c r="T5" s="73">
        <f>'ОПиУ факт'!T5-'ОПиУ план'!T5</f>
        <v>0</v>
      </c>
      <c r="U5" s="73">
        <f>'ОПиУ факт'!U5-'ОПиУ план'!U5</f>
        <v>0</v>
      </c>
      <c r="V5" s="73">
        <f>T5+U5</f>
        <v>0</v>
      </c>
      <c r="W5" s="73">
        <f>'ОПиУ факт'!W5-'ОПиУ план'!W5</f>
        <v>0</v>
      </c>
      <c r="X5" s="73">
        <f>'ОПиУ факт'!X5-'ОПиУ план'!X5</f>
        <v>0</v>
      </c>
      <c r="Y5" s="73">
        <f>W5+X5</f>
        <v>0</v>
      </c>
      <c r="Z5" s="73">
        <f>'ОПиУ факт'!Z5-'ОПиУ план'!Z5</f>
        <v>0</v>
      </c>
      <c r="AA5" s="73">
        <f>'ОПиУ факт'!AA5-'ОПиУ план'!AA5</f>
        <v>0</v>
      </c>
      <c r="AB5" s="73">
        <f>Z5+AA5</f>
        <v>0</v>
      </c>
      <c r="AC5" s="73">
        <f>'ОПиУ факт'!AC5-'ОПиУ план'!AC5</f>
        <v>0</v>
      </c>
      <c r="AD5" s="73">
        <f>'ОПиУ факт'!AD5-'ОПиУ план'!AD5</f>
        <v>0</v>
      </c>
      <c r="AE5" s="73">
        <f>AC5+AD5</f>
        <v>0</v>
      </c>
      <c r="AF5" s="73">
        <f>'ОПиУ факт'!AF5-'ОПиУ план'!AF5</f>
        <v>0</v>
      </c>
      <c r="AG5" s="73">
        <f>'ОПиУ факт'!AG5-'ОПиУ план'!AG5</f>
        <v>0</v>
      </c>
      <c r="AH5" s="73">
        <f>AF5+AG5</f>
        <v>0</v>
      </c>
      <c r="AI5" s="73">
        <f>'ОПиУ факт'!AI5-'ОПиУ план'!AI5</f>
        <v>0</v>
      </c>
      <c r="AJ5" s="73">
        <f>'ОПиУ факт'!AJ5-'ОПиУ план'!AJ5</f>
        <v>0</v>
      </c>
      <c r="AK5" s="73">
        <f>AI5+AJ5</f>
        <v>0</v>
      </c>
      <c r="AM5" s="128">
        <f t="shared" si="0"/>
        <v>0</v>
      </c>
      <c r="AN5" s="128">
        <f t="shared" si="0"/>
        <v>0</v>
      </c>
      <c r="AO5" s="128">
        <f>AM5+AN5</f>
        <v>0</v>
      </c>
    </row>
    <row r="6" spans="1:41" s="22" customFormat="1" ht="19.5" customHeight="1" thickBot="1">
      <c r="A6" s="77" t="s">
        <v>52</v>
      </c>
      <c r="B6" s="63">
        <f>B4+B5</f>
        <v>-100</v>
      </c>
      <c r="C6" s="63">
        <f>C4+C5</f>
        <v>-100</v>
      </c>
      <c r="D6" s="63">
        <f>D4+D5</f>
        <v>-200</v>
      </c>
      <c r="E6" s="63">
        <f>E4+E5</f>
        <v>0</v>
      </c>
      <c r="F6" s="63">
        <f>F4+F5</f>
        <v>0</v>
      </c>
      <c r="G6" s="63">
        <f>G4+G5</f>
        <v>0</v>
      </c>
      <c r="H6" s="63">
        <f>H4+H5</f>
        <v>0</v>
      </c>
      <c r="I6" s="63">
        <f>I4+I5</f>
        <v>0</v>
      </c>
      <c r="J6" s="63">
        <f>J4+J5</f>
        <v>0</v>
      </c>
      <c r="K6" s="63">
        <f>K4+K5</f>
        <v>0</v>
      </c>
      <c r="L6" s="63">
        <f>L4+L5</f>
        <v>0</v>
      </c>
      <c r="M6" s="63">
        <f>M4+M5</f>
        <v>0</v>
      </c>
      <c r="N6" s="63">
        <f>N4+N5</f>
        <v>0</v>
      </c>
      <c r="O6" s="63">
        <f>O4+O5</f>
        <v>0</v>
      </c>
      <c r="P6" s="63">
        <f>P4+P5</f>
        <v>0</v>
      </c>
      <c r="Q6" s="63">
        <f>Q4+Q5</f>
        <v>0</v>
      </c>
      <c r="R6" s="63">
        <f>R4+R5</f>
        <v>0</v>
      </c>
      <c r="S6" s="63">
        <f>S4+S5</f>
        <v>0</v>
      </c>
      <c r="T6" s="63">
        <f>T4+T5</f>
        <v>0</v>
      </c>
      <c r="U6" s="63">
        <f>U4+U5</f>
        <v>0</v>
      </c>
      <c r="V6" s="63">
        <f>V4+V5</f>
        <v>0</v>
      </c>
      <c r="W6" s="63">
        <f>W4+W5</f>
        <v>0</v>
      </c>
      <c r="X6" s="63">
        <f>X4+X5</f>
        <v>0</v>
      </c>
      <c r="Y6" s="63">
        <f>Y4+Y5</f>
        <v>0</v>
      </c>
      <c r="Z6" s="63">
        <f>Z4+Z5</f>
        <v>0</v>
      </c>
      <c r="AA6" s="63">
        <f>AA4+AA5</f>
        <v>0</v>
      </c>
      <c r="AB6" s="63">
        <f>AB4+AB5</f>
        <v>0</v>
      </c>
      <c r="AC6" s="63">
        <f>AC4+AC5</f>
        <v>0</v>
      </c>
      <c r="AD6" s="63">
        <f>AD4+AD5</f>
        <v>0</v>
      </c>
      <c r="AE6" s="63">
        <f>AE4+AE5</f>
        <v>0</v>
      </c>
      <c r="AF6" s="63">
        <f>AF4+AF5</f>
        <v>0</v>
      </c>
      <c r="AG6" s="63">
        <f>AG4+AG5</f>
        <v>0</v>
      </c>
      <c r="AH6" s="63">
        <f>AH4+AH5</f>
        <v>0</v>
      </c>
      <c r="AI6" s="63">
        <f>AI4+AI5</f>
        <v>0</v>
      </c>
      <c r="AJ6" s="63">
        <f>AJ4+AJ5</f>
        <v>0</v>
      </c>
      <c r="AK6" s="63">
        <f>AK4+AK5</f>
        <v>0</v>
      </c>
      <c r="AM6" s="63">
        <f t="shared" si="0"/>
        <v>-100</v>
      </c>
      <c r="AN6" s="63">
        <f t="shared" si="0"/>
        <v>-100</v>
      </c>
      <c r="AO6" s="63">
        <f>AO4+AO5</f>
        <v>-200</v>
      </c>
    </row>
    <row r="7" spans="1:41" ht="13.5" thickBot="1">
      <c r="A7" s="76" t="s">
        <v>110</v>
      </c>
      <c r="B7" s="73">
        <f>-'БДДС факт'!C11</f>
        <v>0</v>
      </c>
      <c r="C7" s="73">
        <f>-'БДДС факт'!D11</f>
        <v>0</v>
      </c>
      <c r="D7" s="73">
        <f>B7+C7</f>
        <v>0</v>
      </c>
      <c r="E7" s="73">
        <f>-'БДДС факт'!F11</f>
        <v>0</v>
      </c>
      <c r="F7" s="73">
        <f>-'БДДС факт'!G11</f>
        <v>0</v>
      </c>
      <c r="G7" s="73">
        <f>E7+F7</f>
        <v>0</v>
      </c>
      <c r="H7" s="73">
        <f>-'БДДС факт'!I11</f>
        <v>0</v>
      </c>
      <c r="I7" s="73">
        <f>-'БДДС факт'!J11</f>
        <v>0</v>
      </c>
      <c r="J7" s="73">
        <f>H7+I7</f>
        <v>0</v>
      </c>
      <c r="K7" s="73">
        <f>-'БДДС факт'!L11</f>
        <v>0</v>
      </c>
      <c r="L7" s="73">
        <f>-'БДДС факт'!M11</f>
        <v>0</v>
      </c>
      <c r="M7" s="73">
        <f>K7+L7</f>
        <v>0</v>
      </c>
      <c r="N7" s="73">
        <f>-'БДДС факт'!O11</f>
        <v>0</v>
      </c>
      <c r="O7" s="73">
        <f>-'БДДС факт'!P11</f>
        <v>0</v>
      </c>
      <c r="P7" s="73">
        <f>N7+O7</f>
        <v>0</v>
      </c>
      <c r="Q7" s="73">
        <f>-'БДДС факт'!R11</f>
        <v>0</v>
      </c>
      <c r="R7" s="73">
        <f>-'БДДС факт'!S11</f>
        <v>0</v>
      </c>
      <c r="S7" s="73">
        <f>Q7+R7</f>
        <v>0</v>
      </c>
      <c r="T7" s="73">
        <f>-'БДДС факт'!U11</f>
        <v>0</v>
      </c>
      <c r="U7" s="73">
        <f>-'БДДС факт'!V11</f>
        <v>0</v>
      </c>
      <c r="V7" s="73">
        <f>T7+U7</f>
        <v>0</v>
      </c>
      <c r="W7" s="73">
        <f>-'БДДС факт'!X11</f>
        <v>0</v>
      </c>
      <c r="X7" s="73">
        <f>-'БДДС факт'!Y11</f>
        <v>0</v>
      </c>
      <c r="Y7" s="73">
        <f>W7+X7</f>
        <v>0</v>
      </c>
      <c r="Z7" s="73">
        <f>-'БДДС факт'!AA11</f>
        <v>0</v>
      </c>
      <c r="AA7" s="73">
        <f>-'БДДС факт'!AB11</f>
        <v>0</v>
      </c>
      <c r="AB7" s="73">
        <f>Z7+AA7</f>
        <v>0</v>
      </c>
      <c r="AC7" s="73">
        <f>-'БДДС факт'!AD11</f>
        <v>0</v>
      </c>
      <c r="AD7" s="73">
        <f>-'БДДС факт'!AE11</f>
        <v>0</v>
      </c>
      <c r="AE7" s="73">
        <f>AC7+AD7</f>
        <v>0</v>
      </c>
      <c r="AF7" s="73">
        <f>-'БДДС факт'!AG11</f>
        <v>0</v>
      </c>
      <c r="AG7" s="73">
        <f>-'БДДС факт'!AH11</f>
        <v>0</v>
      </c>
      <c r="AH7" s="73">
        <f>AF7+AG7</f>
        <v>0</v>
      </c>
      <c r="AI7" s="73">
        <f>-'БДДС факт'!AJ11</f>
        <v>0</v>
      </c>
      <c r="AJ7" s="73">
        <f>-'БДДС факт'!AK11</f>
        <v>0</v>
      </c>
      <c r="AK7" s="73">
        <f>AI7+AJ7</f>
        <v>0</v>
      </c>
      <c r="AM7" s="128">
        <f t="shared" si="0"/>
        <v>0</v>
      </c>
      <c r="AN7" s="128">
        <f t="shared" si="0"/>
        <v>0</v>
      </c>
      <c r="AO7" s="128">
        <f>AM7+AN7</f>
        <v>0</v>
      </c>
    </row>
    <row r="8" spans="1:41" s="22" customFormat="1" ht="19.5" customHeight="1" thickBot="1">
      <c r="A8" s="77" t="s">
        <v>53</v>
      </c>
      <c r="B8" s="63">
        <f>B6+B7</f>
        <v>-100</v>
      </c>
      <c r="C8" s="63">
        <f>C6+C7</f>
        <v>-100</v>
      </c>
      <c r="D8" s="63">
        <f>D6+D7</f>
        <v>-200</v>
      </c>
      <c r="E8" s="63">
        <f>E6+E7</f>
        <v>0</v>
      </c>
      <c r="F8" s="63">
        <f>F6+F7</f>
        <v>0</v>
      </c>
      <c r="G8" s="63">
        <f>G6+G7</f>
        <v>0</v>
      </c>
      <c r="H8" s="63">
        <f>H6+H7</f>
        <v>0</v>
      </c>
      <c r="I8" s="63">
        <f>I6+I7</f>
        <v>0</v>
      </c>
      <c r="J8" s="63">
        <f>J6+J7</f>
        <v>0</v>
      </c>
      <c r="K8" s="63">
        <f>K6+K7</f>
        <v>0</v>
      </c>
      <c r="L8" s="63">
        <f>L6+L7</f>
        <v>0</v>
      </c>
      <c r="M8" s="63">
        <f>M6+M7</f>
        <v>0</v>
      </c>
      <c r="N8" s="63">
        <f>N6+N7</f>
        <v>0</v>
      </c>
      <c r="O8" s="63">
        <f>O6+O7</f>
        <v>0</v>
      </c>
      <c r="P8" s="63">
        <f>P6+P7</f>
        <v>0</v>
      </c>
      <c r="Q8" s="63">
        <f>Q6+Q7</f>
        <v>0</v>
      </c>
      <c r="R8" s="63">
        <f>R6+R7</f>
        <v>0</v>
      </c>
      <c r="S8" s="63">
        <f>S6+S7</f>
        <v>0</v>
      </c>
      <c r="T8" s="63">
        <f>T6+T7</f>
        <v>0</v>
      </c>
      <c r="U8" s="63">
        <f>U6+U7</f>
        <v>0</v>
      </c>
      <c r="V8" s="63">
        <f>V6+V7</f>
        <v>0</v>
      </c>
      <c r="W8" s="63">
        <f>W6+W7</f>
        <v>0</v>
      </c>
      <c r="X8" s="63">
        <f>X6+X7</f>
        <v>0</v>
      </c>
      <c r="Y8" s="63">
        <f>Y6+Y7</f>
        <v>0</v>
      </c>
      <c r="Z8" s="63">
        <f>Z6+Z7</f>
        <v>0</v>
      </c>
      <c r="AA8" s="63">
        <f>AA6+AA7</f>
        <v>0</v>
      </c>
      <c r="AB8" s="63">
        <f>AB6+AB7</f>
        <v>0</v>
      </c>
      <c r="AC8" s="63">
        <f>AC6+AC7</f>
        <v>0</v>
      </c>
      <c r="AD8" s="63">
        <f>AD6+AD7</f>
        <v>0</v>
      </c>
      <c r="AE8" s="63">
        <f>AE6+AE7</f>
        <v>0</v>
      </c>
      <c r="AF8" s="63">
        <f>AF6+AF7</f>
        <v>0</v>
      </c>
      <c r="AG8" s="63">
        <f>AG6+AG7</f>
        <v>0</v>
      </c>
      <c r="AH8" s="63">
        <f>AH6+AH7</f>
        <v>0</v>
      </c>
      <c r="AI8" s="63">
        <f>AI6+AI7</f>
        <v>0</v>
      </c>
      <c r="AJ8" s="63">
        <f>AJ6+AJ7</f>
        <v>0</v>
      </c>
      <c r="AK8" s="63">
        <f>AK6+AK7</f>
        <v>0</v>
      </c>
      <c r="AM8" s="63">
        <f t="shared" si="0"/>
        <v>-100</v>
      </c>
      <c r="AN8" s="63">
        <f t="shared" si="0"/>
        <v>-100</v>
      </c>
      <c r="AO8" s="63">
        <f>AO6+AO7</f>
        <v>-200</v>
      </c>
    </row>
    <row r="9" spans="1:41" ht="12.75">
      <c r="A9" s="76" t="s">
        <v>54</v>
      </c>
      <c r="B9" s="73">
        <f>'ОПиУ факт'!B9-'ОПиУ план'!B9</f>
        <v>0</v>
      </c>
      <c r="C9" s="73">
        <f>'ОПиУ факт'!C9-'ОПиУ план'!C9</f>
        <v>0</v>
      </c>
      <c r="D9" s="73">
        <f>B9+C9</f>
        <v>0</v>
      </c>
      <c r="E9" s="73">
        <f>'ОПиУ факт'!E9-'ОПиУ план'!E9</f>
        <v>0</v>
      </c>
      <c r="F9" s="73">
        <f>'ОПиУ факт'!F9-'ОПиУ план'!F9</f>
        <v>0</v>
      </c>
      <c r="G9" s="73">
        <f>E9+F9</f>
        <v>0</v>
      </c>
      <c r="H9" s="73">
        <f>'ОПиУ факт'!H9-'ОПиУ план'!H9</f>
        <v>0</v>
      </c>
      <c r="I9" s="73">
        <f>'ОПиУ факт'!I9-'ОПиУ план'!I9</f>
        <v>0</v>
      </c>
      <c r="J9" s="73">
        <f>H9+I9</f>
        <v>0</v>
      </c>
      <c r="K9" s="73">
        <f>'ОПиУ факт'!K9-'ОПиУ план'!K9</f>
        <v>0</v>
      </c>
      <c r="L9" s="73">
        <f>'ОПиУ факт'!L9-'ОПиУ план'!L9</f>
        <v>0</v>
      </c>
      <c r="M9" s="73">
        <f>K9+L9</f>
        <v>0</v>
      </c>
      <c r="N9" s="73">
        <f>'ОПиУ факт'!N9-'ОПиУ план'!N9</f>
        <v>0</v>
      </c>
      <c r="O9" s="73">
        <f>'ОПиУ факт'!O9-'ОПиУ план'!O9</f>
        <v>0</v>
      </c>
      <c r="P9" s="73">
        <f>N9+O9</f>
        <v>0</v>
      </c>
      <c r="Q9" s="73">
        <f>'ОПиУ факт'!Q9-'ОПиУ план'!Q9</f>
        <v>0</v>
      </c>
      <c r="R9" s="73">
        <f>'ОПиУ факт'!R9-'ОПиУ план'!R9</f>
        <v>0</v>
      </c>
      <c r="S9" s="73">
        <f>Q9+R9</f>
        <v>0</v>
      </c>
      <c r="T9" s="73">
        <f>'ОПиУ факт'!T9-'ОПиУ план'!T9</f>
        <v>0</v>
      </c>
      <c r="U9" s="73">
        <f>'ОПиУ факт'!U9-'ОПиУ план'!U9</f>
        <v>0</v>
      </c>
      <c r="V9" s="73">
        <f>T9+U9</f>
        <v>0</v>
      </c>
      <c r="W9" s="73">
        <f>'ОПиУ факт'!W9-'ОПиУ план'!W9</f>
        <v>0</v>
      </c>
      <c r="X9" s="73">
        <f>'ОПиУ факт'!X9-'ОПиУ план'!X9</f>
        <v>0</v>
      </c>
      <c r="Y9" s="73">
        <f>W9+X9</f>
        <v>0</v>
      </c>
      <c r="Z9" s="73">
        <f>'ОПиУ факт'!Z9-'ОПиУ план'!Z9</f>
        <v>0</v>
      </c>
      <c r="AA9" s="73">
        <f>'ОПиУ факт'!AA9-'ОПиУ план'!AA9</f>
        <v>0</v>
      </c>
      <c r="AB9" s="73">
        <f>Z9+AA9</f>
        <v>0</v>
      </c>
      <c r="AC9" s="73">
        <f>'ОПиУ факт'!AC9-'ОПиУ план'!AC9</f>
        <v>0</v>
      </c>
      <c r="AD9" s="73">
        <f>'ОПиУ факт'!AD9-'ОПиУ план'!AD9</f>
        <v>0</v>
      </c>
      <c r="AE9" s="73">
        <f>AC9+AD9</f>
        <v>0</v>
      </c>
      <c r="AF9" s="73">
        <f>'ОПиУ факт'!AF9-'ОПиУ план'!AF9</f>
        <v>0</v>
      </c>
      <c r="AG9" s="73">
        <f>'ОПиУ факт'!AG9-'ОПиУ план'!AG9</f>
        <v>0</v>
      </c>
      <c r="AH9" s="73">
        <f>AF9+AG9</f>
        <v>0</v>
      </c>
      <c r="AI9" s="73">
        <f>'ОПиУ факт'!AI9-'ОПиУ план'!AI9</f>
        <v>0</v>
      </c>
      <c r="AJ9" s="73">
        <f>'ОПиУ факт'!AJ9-'ОПиУ план'!AJ9</f>
        <v>0</v>
      </c>
      <c r="AK9" s="73">
        <f>AI9+AJ9</f>
        <v>0</v>
      </c>
      <c r="AM9" s="128">
        <f t="shared" si="0"/>
        <v>0</v>
      </c>
      <c r="AN9" s="128">
        <f t="shared" si="0"/>
        <v>0</v>
      </c>
      <c r="AO9" s="128">
        <f>AM9+AN9</f>
        <v>0</v>
      </c>
    </row>
    <row r="10" spans="1:41" ht="13.5" thickBot="1">
      <c r="A10" s="76" t="s">
        <v>58</v>
      </c>
      <c r="B10" s="73">
        <f>'ОПиУ факт'!B10-'ОПиУ план'!B10</f>
        <v>0</v>
      </c>
      <c r="C10" s="73">
        <f>'ОПиУ факт'!C10-'ОПиУ план'!C10</f>
        <v>0</v>
      </c>
      <c r="D10" s="73">
        <f>B10+C10</f>
        <v>0</v>
      </c>
      <c r="E10" s="73">
        <f>'ОПиУ факт'!E10-'ОПиУ план'!E10</f>
        <v>0</v>
      </c>
      <c r="F10" s="73">
        <f>'ОПиУ факт'!F10-'ОПиУ план'!F10</f>
        <v>0</v>
      </c>
      <c r="G10" s="73">
        <f>E10+F10</f>
        <v>0</v>
      </c>
      <c r="H10" s="73">
        <f>'ОПиУ факт'!H10-'ОПиУ план'!H10</f>
        <v>0</v>
      </c>
      <c r="I10" s="73">
        <f>'ОПиУ факт'!I10-'ОПиУ план'!I10</f>
        <v>0</v>
      </c>
      <c r="J10" s="73">
        <f>H10+I10</f>
        <v>0</v>
      </c>
      <c r="K10" s="73">
        <f>'ОПиУ факт'!K10-'ОПиУ план'!K10</f>
        <v>0</v>
      </c>
      <c r="L10" s="73">
        <f>'ОПиУ факт'!L10-'ОПиУ план'!L10</f>
        <v>0</v>
      </c>
      <c r="M10" s="73">
        <f>K10+L10</f>
        <v>0</v>
      </c>
      <c r="N10" s="73">
        <f>'ОПиУ факт'!N10-'ОПиУ план'!N10</f>
        <v>0</v>
      </c>
      <c r="O10" s="73">
        <f>'ОПиУ факт'!O10-'ОПиУ план'!O10</f>
        <v>0</v>
      </c>
      <c r="P10" s="73">
        <f>N10+O10</f>
        <v>0</v>
      </c>
      <c r="Q10" s="73">
        <f>'ОПиУ факт'!Q10-'ОПиУ план'!Q10</f>
        <v>0</v>
      </c>
      <c r="R10" s="73">
        <f>'ОПиУ факт'!R10-'ОПиУ план'!R10</f>
        <v>0</v>
      </c>
      <c r="S10" s="73">
        <f>Q10+R10</f>
        <v>0</v>
      </c>
      <c r="T10" s="73">
        <f>'ОПиУ факт'!T10-'ОПиУ план'!T10</f>
        <v>0</v>
      </c>
      <c r="U10" s="73">
        <f>'ОПиУ факт'!U10-'ОПиУ план'!U10</f>
        <v>0</v>
      </c>
      <c r="V10" s="73">
        <f>T10+U10</f>
        <v>0</v>
      </c>
      <c r="W10" s="73">
        <f>'ОПиУ факт'!W10-'ОПиУ план'!W10</f>
        <v>0</v>
      </c>
      <c r="X10" s="73">
        <f>'ОПиУ факт'!X10-'ОПиУ план'!X10</f>
        <v>0</v>
      </c>
      <c r="Y10" s="73">
        <f>W10+X10</f>
        <v>0</v>
      </c>
      <c r="Z10" s="73">
        <f>'ОПиУ факт'!Z10-'ОПиУ план'!Z10</f>
        <v>0</v>
      </c>
      <c r="AA10" s="73">
        <f>'ОПиУ факт'!AA10-'ОПиУ план'!AA10</f>
        <v>0</v>
      </c>
      <c r="AB10" s="73">
        <f>Z10+AA10</f>
        <v>0</v>
      </c>
      <c r="AC10" s="73">
        <f>'ОПиУ факт'!AC10-'ОПиУ план'!AC10</f>
        <v>0</v>
      </c>
      <c r="AD10" s="73">
        <f>'ОПиУ факт'!AD10-'ОПиУ план'!AD10</f>
        <v>0</v>
      </c>
      <c r="AE10" s="73">
        <f>AC10+AD10</f>
        <v>0</v>
      </c>
      <c r="AF10" s="73">
        <f>'ОПиУ факт'!AF10-'ОПиУ план'!AF10</f>
        <v>0</v>
      </c>
      <c r="AG10" s="73">
        <f>'ОПиУ факт'!AG10-'ОПиУ план'!AG10</f>
        <v>0</v>
      </c>
      <c r="AH10" s="73">
        <f>AF10+AG10</f>
        <v>0</v>
      </c>
      <c r="AI10" s="73">
        <f>'ОПиУ факт'!AI10-'ОПиУ план'!AI10</f>
        <v>0</v>
      </c>
      <c r="AJ10" s="73">
        <f>'ОПиУ факт'!AJ10-'ОПиУ план'!AJ10</f>
        <v>0</v>
      </c>
      <c r="AK10" s="73">
        <f>AI10+AJ10</f>
        <v>0</v>
      </c>
      <c r="AM10" s="128">
        <f t="shared" si="0"/>
        <v>0</v>
      </c>
      <c r="AN10" s="128">
        <f t="shared" si="0"/>
        <v>0</v>
      </c>
      <c r="AO10" s="128">
        <f>AM10+AN10</f>
        <v>0</v>
      </c>
    </row>
    <row r="11" spans="1:41" s="22" customFormat="1" ht="19.5" customHeight="1" thickBot="1">
      <c r="A11" s="77" t="s">
        <v>61</v>
      </c>
      <c r="B11" s="63">
        <f>B8+B9+B10</f>
        <v>-100</v>
      </c>
      <c r="C11" s="63">
        <f>C8+C9+C10</f>
        <v>-100</v>
      </c>
      <c r="D11" s="63">
        <f>D8+D9+D10</f>
        <v>-200</v>
      </c>
      <c r="E11" s="63">
        <f>E8+E9+E10</f>
        <v>0</v>
      </c>
      <c r="F11" s="63">
        <f>F8+F9+F10</f>
        <v>0</v>
      </c>
      <c r="G11" s="63">
        <f>G8+G9+G10</f>
        <v>0</v>
      </c>
      <c r="H11" s="63">
        <f>H8+H9+H10</f>
        <v>0</v>
      </c>
      <c r="I11" s="63">
        <f>I8+I9+I10</f>
        <v>0</v>
      </c>
      <c r="J11" s="63">
        <f>J8+J9+J10</f>
        <v>0</v>
      </c>
      <c r="K11" s="63">
        <f>K8+K9+K10</f>
        <v>0</v>
      </c>
      <c r="L11" s="63">
        <f>L8+L9+L10</f>
        <v>0</v>
      </c>
      <c r="M11" s="63">
        <f>M8+M9+M10</f>
        <v>0</v>
      </c>
      <c r="N11" s="63">
        <f>N8+N9+N10</f>
        <v>0</v>
      </c>
      <c r="O11" s="63">
        <f>O8+O9+O10</f>
        <v>0</v>
      </c>
      <c r="P11" s="63">
        <f>P8+P9+P10</f>
        <v>0</v>
      </c>
      <c r="Q11" s="63">
        <f>Q8+Q9+Q10</f>
        <v>0</v>
      </c>
      <c r="R11" s="63">
        <f>R8+R9+R10</f>
        <v>0</v>
      </c>
      <c r="S11" s="63">
        <f>S8+S9+S10</f>
        <v>0</v>
      </c>
      <c r="T11" s="63">
        <f>T8+T9+T10</f>
        <v>0</v>
      </c>
      <c r="U11" s="63">
        <f>U8+U9+U10</f>
        <v>0</v>
      </c>
      <c r="V11" s="63">
        <f>V8+V9+V10</f>
        <v>0</v>
      </c>
      <c r="W11" s="63">
        <f>W8+W9+W10</f>
        <v>0</v>
      </c>
      <c r="X11" s="63">
        <f>X8+X9+X10</f>
        <v>0</v>
      </c>
      <c r="Y11" s="63">
        <f>Y8+Y9+Y10</f>
        <v>0</v>
      </c>
      <c r="Z11" s="63">
        <f>Z8+Z9+Z10</f>
        <v>0</v>
      </c>
      <c r="AA11" s="63">
        <f>AA8+AA9+AA10</f>
        <v>0</v>
      </c>
      <c r="AB11" s="63">
        <f>AB8+AB9+AB10</f>
        <v>0</v>
      </c>
      <c r="AC11" s="63">
        <f>AC8+AC9+AC10</f>
        <v>0</v>
      </c>
      <c r="AD11" s="63">
        <f>AD8+AD9+AD10</f>
        <v>0</v>
      </c>
      <c r="AE11" s="63">
        <f>AE8+AE9+AE10</f>
        <v>0</v>
      </c>
      <c r="AF11" s="63">
        <f>AF8+AF9+AF10</f>
        <v>0</v>
      </c>
      <c r="AG11" s="63">
        <f>AG8+AG9+AG10</f>
        <v>0</v>
      </c>
      <c r="AH11" s="63">
        <f>AH8+AH9+AH10</f>
        <v>0</v>
      </c>
      <c r="AI11" s="63">
        <f>AI8+AI9+AI10</f>
        <v>0</v>
      </c>
      <c r="AJ11" s="63">
        <f>AJ8+AJ9+AJ10</f>
        <v>0</v>
      </c>
      <c r="AK11" s="63">
        <f>AK8+AK9+AK10</f>
        <v>0</v>
      </c>
      <c r="AM11" s="63">
        <f t="shared" si="0"/>
        <v>-100</v>
      </c>
      <c r="AN11" s="63">
        <f t="shared" si="0"/>
        <v>-100</v>
      </c>
      <c r="AO11" s="63">
        <f>AO8+AO9+AO10</f>
        <v>-200</v>
      </c>
    </row>
    <row r="13" ht="12.75">
      <c r="A13" s="21" t="s">
        <v>59</v>
      </c>
    </row>
  </sheetData>
  <sheetProtection/>
  <autoFilter ref="A2:A11"/>
  <conditionalFormatting sqref="AM1:AO65536 B1:AK65536">
    <cfRule type="cellIs" priority="1" dxfId="0" operator="equal" stopIfTrue="1">
      <formula>0</formula>
    </cfRule>
  </conditionalFormatting>
  <printOptions/>
  <pageMargins left="1.1811023622047245" right="0.3937007874015748" top="0.7874015748031497" bottom="0.3937007874015748" header="0.3937007874015748" footer="0.1968503937007874"/>
  <pageSetup fitToHeight="1" fitToWidth="1" horizontalDpi="600" verticalDpi="600" orientation="portrait" paperSize="9" scale="82" r:id="rId1"/>
  <headerFooter alignWithMargins="0">
    <oddHeader>&amp;C&amp;"Arial Cyr,полужирный"&amp;12ЗАО "Русздравпроект"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59"/>
  <sheetViews>
    <sheetView showGridLines="0" tabSelected="1" zoomScale="75" zoomScaleNormal="75" zoomScalePageLayoutView="0" workbookViewId="0" topLeftCell="A1">
      <pane xSplit="4" ySplit="4" topLeftCell="J5" activePane="bottomRight" state="frozen"/>
      <selection pane="topLeft" activeCell="F1" sqref="F1:P16384"/>
      <selection pane="topRight" activeCell="F1" sqref="F1:P16384"/>
      <selection pane="bottomLeft" activeCell="F1" sqref="F1:P16384"/>
      <selection pane="bottomRight" activeCell="J22" sqref="J22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hidden="1" customWidth="1" outlineLevel="1"/>
    <col min="12" max="12" width="10.25390625" style="166" hidden="1" customWidth="1" outlineLevel="1"/>
    <col min="13" max="13" width="13.25390625" style="103" hidden="1" customWidth="1" outlineLevel="1"/>
    <col min="14" max="14" width="10.875" style="176" hidden="1" customWidth="1" outlineLevel="1"/>
    <col min="15" max="15" width="17.50390625" style="48" customWidth="1" collapsed="1"/>
    <col min="16" max="16" width="16.875" style="48" customWidth="1"/>
    <col min="17" max="16384" width="11.50390625" style="44" customWidth="1"/>
  </cols>
  <sheetData>
    <row r="1" spans="1:16" s="19" customFormat="1" ht="30" customHeight="1" thickBot="1">
      <c r="A1" s="147"/>
      <c r="B1" s="18" t="s">
        <v>153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v>1000</v>
      </c>
      <c r="D2" s="97">
        <v>500</v>
      </c>
      <c r="E2" s="54">
        <f>C2+D2</f>
        <v>1500</v>
      </c>
      <c r="F2" s="123"/>
      <c r="G2" s="88">
        <v>500</v>
      </c>
      <c r="H2" s="97">
        <v>400</v>
      </c>
      <c r="I2" s="54">
        <f>G2+H2</f>
        <v>900</v>
      </c>
      <c r="K2" s="88">
        <f>G2-C2</f>
        <v>-500</v>
      </c>
      <c r="L2" s="157">
        <f>K2/C2</f>
        <v>-0.5</v>
      </c>
      <c r="M2" s="97">
        <f>H2-D2</f>
        <v>-100</v>
      </c>
      <c r="N2" s="168">
        <f>M2/D2</f>
        <v>-0.2</v>
      </c>
      <c r="O2" s="54">
        <f>K2+M2</f>
        <v>-600</v>
      </c>
      <c r="P2" s="150">
        <f>O2/E2</f>
        <v>-0.4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2" customHeight="1" thickBot="1">
      <c r="B4" s="104" t="s">
        <v>107</v>
      </c>
      <c r="C4" s="105">
        <f>SUM(C5,-C14)</f>
        <v>500</v>
      </c>
      <c r="D4" s="106">
        <f>SUM(D5,-D14)</f>
        <v>400</v>
      </c>
      <c r="E4" s="107">
        <f>SUM(E5,-E14)</f>
        <v>900</v>
      </c>
      <c r="F4" s="146"/>
      <c r="G4" s="105">
        <f>SUM(G5,-G14)</f>
        <v>400</v>
      </c>
      <c r="H4" s="106">
        <f>SUM(H5,-H14)</f>
        <v>300</v>
      </c>
      <c r="I4" s="107">
        <f>SUM(I5,-I14)</f>
        <v>700</v>
      </c>
      <c r="K4" s="105">
        <f t="shared" si="0"/>
        <v>-100</v>
      </c>
      <c r="L4" s="159">
        <f t="shared" si="1"/>
        <v>-0.2</v>
      </c>
      <c r="M4" s="106">
        <f t="shared" si="2"/>
        <v>-100</v>
      </c>
      <c r="N4" s="169">
        <f t="shared" si="3"/>
        <v>-0.25</v>
      </c>
      <c r="O4" s="107">
        <f>SUM(O5,-O14)</f>
        <v>-200</v>
      </c>
      <c r="P4" s="151">
        <f t="shared" si="4"/>
        <v>-0.2222222222222222</v>
      </c>
    </row>
    <row r="5" spans="2:16" s="45" customFormat="1" ht="19.5" customHeight="1" thickBot="1">
      <c r="B5" s="49" t="s">
        <v>64</v>
      </c>
      <c r="C5" s="88">
        <f>SUM(C6,C10)</f>
        <v>500</v>
      </c>
      <c r="D5" s="97">
        <f>SUM(D6,D10)</f>
        <v>400</v>
      </c>
      <c r="E5" s="54">
        <f aca="true" t="shared" si="5" ref="E5:E38">C5+D5</f>
        <v>900</v>
      </c>
      <c r="F5" s="146"/>
      <c r="G5" s="88">
        <f>SUM(G6,G10)</f>
        <v>400</v>
      </c>
      <c r="H5" s="97">
        <f>SUM(H6,H10)</f>
        <v>300</v>
      </c>
      <c r="I5" s="54">
        <f aca="true" t="shared" si="6" ref="I5:I10">G5+H5</f>
        <v>700</v>
      </c>
      <c r="K5" s="88">
        <f t="shared" si="0"/>
        <v>-100</v>
      </c>
      <c r="L5" s="157">
        <f t="shared" si="1"/>
        <v>-0.2</v>
      </c>
      <c r="M5" s="97">
        <f t="shared" si="2"/>
        <v>-100</v>
      </c>
      <c r="N5" s="168">
        <f t="shared" si="3"/>
        <v>-0.25</v>
      </c>
      <c r="O5" s="54">
        <f>K5+M5</f>
        <v>-200</v>
      </c>
      <c r="P5" s="150">
        <f t="shared" si="4"/>
        <v>-0.2222222222222222</v>
      </c>
    </row>
    <row r="6" spans="2:16" s="55" customFormat="1" ht="19.5" customHeight="1">
      <c r="B6" s="50" t="s">
        <v>98</v>
      </c>
      <c r="C6" s="89">
        <f>SUM(C7:C9)</f>
        <v>500</v>
      </c>
      <c r="D6" s="98">
        <f>SUM(D7:D9)</f>
        <v>400</v>
      </c>
      <c r="E6" s="46">
        <f t="shared" si="5"/>
        <v>900</v>
      </c>
      <c r="F6" s="146"/>
      <c r="G6" s="89">
        <f>SUM(G7:G9)</f>
        <v>400</v>
      </c>
      <c r="H6" s="98">
        <f>SUM(H7:H9)</f>
        <v>300</v>
      </c>
      <c r="I6" s="46">
        <f t="shared" si="6"/>
        <v>700</v>
      </c>
      <c r="K6" s="89">
        <f t="shared" si="0"/>
        <v>-100</v>
      </c>
      <c r="L6" s="160">
        <f t="shared" si="1"/>
        <v>-0.2</v>
      </c>
      <c r="M6" s="98">
        <f t="shared" si="2"/>
        <v>-100</v>
      </c>
      <c r="N6" s="170">
        <f t="shared" si="3"/>
        <v>-0.25</v>
      </c>
      <c r="O6" s="46">
        <f>K6+M6</f>
        <v>-200</v>
      </c>
      <c r="P6" s="152">
        <f t="shared" si="4"/>
        <v>-0.2222222222222222</v>
      </c>
    </row>
    <row r="7" spans="2:16" s="56" customFormat="1" ht="12" customHeight="1" outlineLevel="1">
      <c r="B7" s="59" t="s">
        <v>141</v>
      </c>
      <c r="C7" s="90">
        <v>500</v>
      </c>
      <c r="D7" s="99">
        <v>400</v>
      </c>
      <c r="E7" s="113">
        <f t="shared" si="5"/>
        <v>900</v>
      </c>
      <c r="F7" s="146"/>
      <c r="G7" s="90">
        <v>400</v>
      </c>
      <c r="H7" s="99">
        <v>300</v>
      </c>
      <c r="I7" s="113">
        <f t="shared" si="6"/>
        <v>700</v>
      </c>
      <c r="K7" s="90">
        <f t="shared" si="0"/>
        <v>-100</v>
      </c>
      <c r="L7" s="161">
        <f t="shared" si="1"/>
        <v>-0.2</v>
      </c>
      <c r="M7" s="99">
        <f t="shared" si="2"/>
        <v>-100</v>
      </c>
      <c r="N7" s="171">
        <f t="shared" si="3"/>
        <v>-0.25</v>
      </c>
      <c r="O7" s="113">
        <f>K7+M7</f>
        <v>-200</v>
      </c>
      <c r="P7" s="153">
        <f t="shared" si="4"/>
        <v>-0.2222222222222222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9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>C11+D11</f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>C12+D12</f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>C13+D13</f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t="shared" si="5"/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7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5"/>
        <v>0</v>
      </c>
      <c r="F15" s="146"/>
      <c r="G15" s="89">
        <f>SUM(G16:G46)/2</f>
        <v>0</v>
      </c>
      <c r="H15" s="98">
        <f>SUM(H16:H46)/2</f>
        <v>0</v>
      </c>
      <c r="I15" s="46">
        <f t="shared" si="7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5"/>
        <v>0</v>
      </c>
      <c r="F16" s="146"/>
      <c r="G16" s="93"/>
      <c r="H16" s="102">
        <f>SUM(H17:H24)</f>
        <v>0</v>
      </c>
      <c r="I16" s="115">
        <f t="shared" si="7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5"/>
        <v>0</v>
      </c>
      <c r="F17" s="144"/>
      <c r="G17" s="93"/>
      <c r="H17" s="102"/>
      <c r="I17" s="115">
        <f t="shared" si="7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5"/>
        <v>0</v>
      </c>
      <c r="F18" s="146"/>
      <c r="G18" s="93"/>
      <c r="H18" s="102"/>
      <c r="I18" s="115">
        <f t="shared" si="7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5"/>
        <v>0</v>
      </c>
      <c r="F19" s="146"/>
      <c r="G19" s="93"/>
      <c r="H19" s="102"/>
      <c r="I19" s="115">
        <f t="shared" si="7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5"/>
        <v>0</v>
      </c>
      <c r="F20" s="144"/>
      <c r="G20" s="93"/>
      <c r="H20" s="102"/>
      <c r="I20" s="115">
        <f t="shared" si="7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5"/>
        <v>0</v>
      </c>
      <c r="F21" s="146"/>
      <c r="G21" s="93"/>
      <c r="H21" s="102"/>
      <c r="I21" s="115">
        <f t="shared" si="7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5"/>
        <v>0</v>
      </c>
      <c r="F22" s="146"/>
      <c r="G22" s="93"/>
      <c r="H22" s="102"/>
      <c r="I22" s="115">
        <f t="shared" si="7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5"/>
        <v>0</v>
      </c>
      <c r="F23" s="146"/>
      <c r="G23" s="93"/>
      <c r="H23" s="102"/>
      <c r="I23" s="113">
        <f t="shared" si="7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5"/>
        <v>0</v>
      </c>
      <c r="F24" s="146"/>
      <c r="G24" s="93"/>
      <c r="H24" s="102"/>
      <c r="I24" s="115">
        <f t="shared" si="7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5"/>
        <v>0</v>
      </c>
      <c r="F25" s="146"/>
      <c r="G25" s="93">
        <f>SUM(G26:G32)</f>
        <v>0</v>
      </c>
      <c r="H25" s="102">
        <f>SUM(H26:H32)</f>
        <v>0</v>
      </c>
      <c r="I25" s="115">
        <f t="shared" si="7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5"/>
        <v>0</v>
      </c>
      <c r="F26"/>
      <c r="G26" s="93"/>
      <c r="H26" s="102"/>
      <c r="I26" s="115">
        <f t="shared" si="7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5"/>
        <v>0</v>
      </c>
      <c r="F28"/>
      <c r="G28" s="93"/>
      <c r="H28" s="102"/>
      <c r="I28" s="115">
        <f aca="true" t="shared" si="8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5"/>
        <v>0</v>
      </c>
      <c r="F29"/>
      <c r="G29" s="93"/>
      <c r="H29" s="102"/>
      <c r="I29" s="115">
        <f t="shared" si="8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5"/>
        <v>0</v>
      </c>
      <c r="F30"/>
      <c r="G30" s="93"/>
      <c r="H30" s="102"/>
      <c r="I30" s="115">
        <f t="shared" si="8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5"/>
        <v>0</v>
      </c>
      <c r="F31"/>
      <c r="G31" s="93"/>
      <c r="H31" s="102"/>
      <c r="I31" s="115">
        <f t="shared" si="8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5"/>
        <v>0</v>
      </c>
      <c r="F32"/>
      <c r="G32" s="93"/>
      <c r="H32" s="102"/>
      <c r="I32" s="115">
        <f t="shared" si="8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5"/>
        <v>0</v>
      </c>
      <c r="F33"/>
      <c r="G33" s="93">
        <f>SUM(G34:G40)</f>
        <v>0</v>
      </c>
      <c r="H33" s="102">
        <f>SUM(H34:H40)</f>
        <v>0</v>
      </c>
      <c r="I33" s="115">
        <f t="shared" si="8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5"/>
        <v>0</v>
      </c>
      <c r="F34"/>
      <c r="G34" s="93">
        <v>0</v>
      </c>
      <c r="H34" s="102"/>
      <c r="I34" s="115">
        <f t="shared" si="8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5"/>
        <v>0</v>
      </c>
      <c r="F35"/>
      <c r="G35" s="93"/>
      <c r="H35" s="102"/>
      <c r="I35" s="115">
        <f t="shared" si="8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5"/>
        <v>0</v>
      </c>
      <c r="F36"/>
      <c r="G36" s="93">
        <f>(G34)*0.13</f>
        <v>0</v>
      </c>
      <c r="H36" s="102"/>
      <c r="I36" s="115">
        <f t="shared" si="8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5"/>
        <v>0</v>
      </c>
      <c r="F37"/>
      <c r="G37" s="93">
        <f>(G34)*0.26+G34*0.015</f>
        <v>0</v>
      </c>
      <c r="H37" s="102"/>
      <c r="I37" s="115">
        <f t="shared" si="8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5"/>
        <v>0</v>
      </c>
      <c r="F38"/>
      <c r="G38" s="93"/>
      <c r="H38" s="102"/>
      <c r="I38" s="115">
        <f t="shared" si="8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aca="true" t="shared" si="9" ref="E39:E57">C39+D39</f>
        <v>0</v>
      </c>
      <c r="F39"/>
      <c r="G39" s="93"/>
      <c r="H39" s="102"/>
      <c r="I39" s="115">
        <f t="shared" si="8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9"/>
        <v>0</v>
      </c>
      <c r="F40"/>
      <c r="G40" s="93"/>
      <c r="H40" s="102"/>
      <c r="I40" s="115">
        <f t="shared" si="8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9"/>
        <v>0</v>
      </c>
      <c r="F41"/>
      <c r="G41" s="92">
        <f>SUM(G42:G46)</f>
        <v>0</v>
      </c>
      <c r="H41" s="101">
        <f>SUM(H42:H46)</f>
        <v>0</v>
      </c>
      <c r="I41" s="47">
        <f t="shared" si="8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9"/>
        <v>0</v>
      </c>
      <c r="F42"/>
      <c r="G42" s="90">
        <v>0</v>
      </c>
      <c r="H42" s="99">
        <v>0</v>
      </c>
      <c r="I42" s="113">
        <f t="shared" si="8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9"/>
        <v>0</v>
      </c>
      <c r="F43"/>
      <c r="G43" s="93">
        <v>0</v>
      </c>
      <c r="H43" s="102">
        <v>0</v>
      </c>
      <c r="I43" s="115">
        <f t="shared" si="8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9"/>
        <v>0</v>
      </c>
      <c r="F44"/>
      <c r="G44" s="93">
        <v>0</v>
      </c>
      <c r="H44" s="102">
        <v>0</v>
      </c>
      <c r="I44" s="115">
        <f t="shared" si="8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9"/>
        <v>0</v>
      </c>
      <c r="F45"/>
      <c r="G45" s="93">
        <v>0</v>
      </c>
      <c r="H45" s="102">
        <v>0</v>
      </c>
      <c r="I45" s="115">
        <f t="shared" si="8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9"/>
        <v>0</v>
      </c>
      <c r="F46"/>
      <c r="G46" s="93">
        <v>0</v>
      </c>
      <c r="H46" s="102">
        <v>0</v>
      </c>
      <c r="I46" s="115">
        <f t="shared" si="8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9"/>
        <v>0</v>
      </c>
      <c r="F47"/>
      <c r="G47" s="89">
        <f>SUM(G48:G54)</f>
        <v>0</v>
      </c>
      <c r="H47" s="98">
        <f>SUM(H48:H54)</f>
        <v>0</v>
      </c>
      <c r="I47" s="46">
        <f t="shared" si="8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9"/>
        <v>0</v>
      </c>
      <c r="F48" s="144"/>
      <c r="G48" s="90"/>
      <c r="H48" s="99"/>
      <c r="I48" s="113">
        <f t="shared" si="8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9"/>
        <v>0</v>
      </c>
      <c r="F49" s="145"/>
      <c r="G49" s="93"/>
      <c r="H49" s="102"/>
      <c r="I49" s="115">
        <f t="shared" si="8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9"/>
        <v>0</v>
      </c>
      <c r="F50" s="145"/>
      <c r="G50" s="93"/>
      <c r="H50" s="102"/>
      <c r="I50" s="115">
        <f t="shared" si="8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9"/>
        <v>0</v>
      </c>
      <c r="F51" s="144"/>
      <c r="G51" s="93"/>
      <c r="H51" s="102"/>
      <c r="I51" s="115">
        <f t="shared" si="8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9"/>
        <v>0</v>
      </c>
      <c r="F52" s="144"/>
      <c r="G52" s="93"/>
      <c r="H52" s="102"/>
      <c r="I52" s="115">
        <f t="shared" si="8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9"/>
        <v>0</v>
      </c>
      <c r="G53" s="93"/>
      <c r="H53" s="102"/>
      <c r="I53" s="115">
        <f t="shared" si="8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9"/>
        <v>0</v>
      </c>
      <c r="F54" s="146"/>
      <c r="G54" s="93">
        <v>0</v>
      </c>
      <c r="H54" s="102">
        <v>0</v>
      </c>
      <c r="I54" s="115">
        <f t="shared" si="8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9"/>
        <v>0</v>
      </c>
      <c r="F55" s="146"/>
      <c r="G55" s="89">
        <f>SUM(G56:G57)</f>
        <v>0</v>
      </c>
      <c r="H55" s="98">
        <f>SUM(H56:H57)</f>
        <v>0</v>
      </c>
      <c r="I55" s="46">
        <f t="shared" si="8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9"/>
        <v>0</v>
      </c>
      <c r="F56" s="146"/>
      <c r="G56" s="90">
        <v>0</v>
      </c>
      <c r="H56" s="99">
        <v>0</v>
      </c>
      <c r="I56" s="113">
        <f t="shared" si="8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9"/>
        <v>0</v>
      </c>
      <c r="F57" s="146"/>
      <c r="G57" s="93">
        <v>0</v>
      </c>
      <c r="H57" s="102">
        <v>0</v>
      </c>
      <c r="I57" s="115">
        <f t="shared" si="8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3:16" ht="13.5" customHeight="1">
      <c r="C58" s="87"/>
      <c r="D58" s="96"/>
      <c r="E58" s="112"/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r:id="rId1"/>
  <headerFooter alignWithMargins="0">
    <oddHeader>&amp;C&amp;"Arial Cyr,полужирный"&amp;12ЗАО "Русздравпроект"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P59"/>
  <sheetViews>
    <sheetView showGridLines="0" zoomScale="75" zoomScaleNormal="75" zoomScalePageLayoutView="0" workbookViewId="0" topLeftCell="A1">
      <pane xSplit="4" ySplit="4" topLeftCell="E5" activePane="bottomRight" state="frozen"/>
      <selection pane="topLeft" activeCell="F1" sqref="F1:P16384"/>
      <selection pane="topRight" activeCell="F1" sqref="F1:P16384"/>
      <selection pane="bottomLeft" activeCell="F1" sqref="F1:P16384"/>
      <selection pane="bottomRight" activeCell="A21" sqref="A21"/>
    </sheetView>
  </sheetViews>
  <sheetFormatPr defaultColWidth="11.50390625" defaultRowHeight="12.75" outlineLevelRow="2" outlineLevelCol="1"/>
  <cols>
    <col min="1" max="1" width="3.50390625" style="44" customWidth="1"/>
    <col min="2" max="2" width="54.125" style="53" customWidth="1"/>
    <col min="3" max="3" width="19.50390625" style="94" hidden="1" customWidth="1" outlineLevel="1"/>
    <col min="4" max="4" width="19.50390625" style="103" hidden="1" customWidth="1" outlineLevel="1"/>
    <col min="5" max="5" width="19.50390625" style="48" customWidth="1" collapsed="1"/>
    <col min="6" max="6" width="4.875" style="124" customWidth="1"/>
    <col min="7" max="7" width="19.50390625" style="94" hidden="1" customWidth="1" outlineLevel="1"/>
    <col min="8" max="8" width="19.50390625" style="103" hidden="1" customWidth="1" outlineLevel="1"/>
    <col min="9" max="9" width="19.50390625" style="48" customWidth="1" collapsed="1"/>
    <col min="10" max="10" width="5.75390625" style="44" customWidth="1"/>
    <col min="11" max="11" width="14.125" style="94" customWidth="1" outlineLevel="1"/>
    <col min="12" max="12" width="10.25390625" style="166" customWidth="1" outlineLevel="1"/>
    <col min="13" max="13" width="13.25390625" style="103" customWidth="1" outlineLevel="1"/>
    <col min="14" max="14" width="10.875" style="176" customWidth="1" outlineLevel="1"/>
    <col min="15" max="15" width="17.50390625" style="48" customWidth="1"/>
    <col min="16" max="16" width="16.875" style="48" customWidth="1"/>
    <col min="17" max="16384" width="11.50390625" style="44" customWidth="1"/>
  </cols>
  <sheetData>
    <row r="1" spans="2:16" s="19" customFormat="1" ht="30" customHeight="1" thickBot="1">
      <c r="B1" s="18" t="s">
        <v>154</v>
      </c>
      <c r="C1" s="134" t="s">
        <v>126</v>
      </c>
      <c r="D1" s="135" t="s">
        <v>127</v>
      </c>
      <c r="E1" s="136" t="s">
        <v>147</v>
      </c>
      <c r="F1" s="122"/>
      <c r="G1" s="134" t="s">
        <v>126</v>
      </c>
      <c r="H1" s="135" t="s">
        <v>127</v>
      </c>
      <c r="I1" s="136" t="s">
        <v>148</v>
      </c>
      <c r="K1" s="134" t="s">
        <v>126</v>
      </c>
      <c r="L1" s="158" t="s">
        <v>151</v>
      </c>
      <c r="M1" s="135" t="s">
        <v>127</v>
      </c>
      <c r="N1" s="167" t="s">
        <v>152</v>
      </c>
      <c r="O1" s="136" t="s">
        <v>149</v>
      </c>
      <c r="P1" s="136" t="s">
        <v>150</v>
      </c>
    </row>
    <row r="2" spans="2:16" s="45" customFormat="1" ht="19.5" customHeight="1" thickBot="1">
      <c r="B2" s="49" t="s">
        <v>101</v>
      </c>
      <c r="C2" s="88">
        <f>'CF-0109'!C3</f>
        <v>1500</v>
      </c>
      <c r="D2" s="97">
        <f>'CF-0109'!D3</f>
        <v>900</v>
      </c>
      <c r="E2" s="54">
        <f>C2+D2</f>
        <v>2400</v>
      </c>
      <c r="F2" s="123"/>
      <c r="G2" s="88">
        <f>'CF-0109'!G3</f>
        <v>900</v>
      </c>
      <c r="H2" s="97">
        <f>'CF-0109'!H3</f>
        <v>700</v>
      </c>
      <c r="I2" s="54">
        <f>G2+H2</f>
        <v>1600</v>
      </c>
      <c r="K2" s="88">
        <f>G2-C2</f>
        <v>-600</v>
      </c>
      <c r="L2" s="157">
        <f>K2/C2</f>
        <v>-0.4</v>
      </c>
      <c r="M2" s="97">
        <f>H2-D2</f>
        <v>-200</v>
      </c>
      <c r="N2" s="168">
        <f>M2/D2</f>
        <v>-0.2222222222222222</v>
      </c>
      <c r="O2" s="54">
        <f>K2+M2</f>
        <v>-800</v>
      </c>
      <c r="P2" s="150">
        <f>O2/E2</f>
        <v>-0.3333333333333333</v>
      </c>
    </row>
    <row r="3" spans="2:16" s="45" customFormat="1" ht="19.5" customHeight="1" thickBot="1">
      <c r="B3" s="49" t="s">
        <v>102</v>
      </c>
      <c r="C3" s="88">
        <f>C2+C5-C14+C13</f>
        <v>1500</v>
      </c>
      <c r="D3" s="97">
        <f>D2+D5-D14+D13</f>
        <v>900</v>
      </c>
      <c r="E3" s="54">
        <f>C3+D3</f>
        <v>2400</v>
      </c>
      <c r="F3" s="146"/>
      <c r="G3" s="88">
        <f>G2+G5-G14+G13</f>
        <v>900</v>
      </c>
      <c r="H3" s="97">
        <f>H2+H5-H14+H13</f>
        <v>700</v>
      </c>
      <c r="I3" s="54">
        <f>G3+H3</f>
        <v>1600</v>
      </c>
      <c r="K3" s="88">
        <f aca="true" t="shared" si="0" ref="K3:K57">G3-C3</f>
        <v>-600</v>
      </c>
      <c r="L3" s="157">
        <f aca="true" t="shared" si="1" ref="L3:L57">K3/C3</f>
        <v>-0.4</v>
      </c>
      <c r="M3" s="97">
        <f aca="true" t="shared" si="2" ref="M3:M57">H3-D3</f>
        <v>-200</v>
      </c>
      <c r="N3" s="168">
        <f aca="true" t="shared" si="3" ref="N3:N57">M3/D3</f>
        <v>-0.2222222222222222</v>
      </c>
      <c r="O3" s="54">
        <f>K3+M3</f>
        <v>-800</v>
      </c>
      <c r="P3" s="150">
        <f aca="true" t="shared" si="4" ref="P3:P57">O3/E3</f>
        <v>-0.3333333333333333</v>
      </c>
    </row>
    <row r="4" spans="2:16" s="45" customFormat="1" ht="15.75" customHeight="1" thickBot="1">
      <c r="B4" s="104" t="s">
        <v>107</v>
      </c>
      <c r="C4" s="105">
        <f>SUM(C5,-C14)</f>
        <v>0</v>
      </c>
      <c r="D4" s="106">
        <f>SUM(D5,-D14)</f>
        <v>0</v>
      </c>
      <c r="E4" s="107">
        <f>SUM(E5,-E14)</f>
        <v>0</v>
      </c>
      <c r="F4" s="146"/>
      <c r="G4" s="105">
        <f>SUM(G5,-G14)</f>
        <v>0</v>
      </c>
      <c r="H4" s="106">
        <f>SUM(H5,-H14)</f>
        <v>0</v>
      </c>
      <c r="I4" s="107">
        <f>SUM(I5,-I14)</f>
        <v>0</v>
      </c>
      <c r="K4" s="105">
        <f t="shared" si="0"/>
        <v>0</v>
      </c>
      <c r="L4" s="159" t="e">
        <f t="shared" si="1"/>
        <v>#DIV/0!</v>
      </c>
      <c r="M4" s="106">
        <f t="shared" si="2"/>
        <v>0</v>
      </c>
      <c r="N4" s="169" t="e">
        <f t="shared" si="3"/>
        <v>#DIV/0!</v>
      </c>
      <c r="O4" s="107">
        <f>SUM(O5,-O14)</f>
        <v>0</v>
      </c>
      <c r="P4" s="151" t="e">
        <f t="shared" si="4"/>
        <v>#DIV/0!</v>
      </c>
    </row>
    <row r="5" spans="2:16" s="45" customFormat="1" ht="19.5" customHeight="1" thickBot="1">
      <c r="B5" s="49" t="s">
        <v>64</v>
      </c>
      <c r="C5" s="88">
        <f>SUM(C6,C10)</f>
        <v>0</v>
      </c>
      <c r="D5" s="97">
        <f>SUM(D6,D10)</f>
        <v>0</v>
      </c>
      <c r="E5" s="54">
        <f aca="true" t="shared" si="5" ref="E5:E13">C5+D5</f>
        <v>0</v>
      </c>
      <c r="F5" s="146"/>
      <c r="G5" s="88">
        <f>SUM(G6,G10)</f>
        <v>0</v>
      </c>
      <c r="H5" s="97">
        <f>SUM(H6,H10)</f>
        <v>0</v>
      </c>
      <c r="I5" s="54">
        <f aca="true" t="shared" si="6" ref="I5:I10">G5+H5</f>
        <v>0</v>
      </c>
      <c r="K5" s="88">
        <f t="shared" si="0"/>
        <v>0</v>
      </c>
      <c r="L5" s="157" t="e">
        <f t="shared" si="1"/>
        <v>#DIV/0!</v>
      </c>
      <c r="M5" s="97">
        <f t="shared" si="2"/>
        <v>0</v>
      </c>
      <c r="N5" s="168" t="e">
        <f t="shared" si="3"/>
        <v>#DIV/0!</v>
      </c>
      <c r="O5" s="54">
        <f>K5+M5</f>
        <v>0</v>
      </c>
      <c r="P5" s="150" t="e">
        <f t="shared" si="4"/>
        <v>#DIV/0!</v>
      </c>
    </row>
    <row r="6" spans="2:16" s="55" customFormat="1" ht="19.5" customHeight="1">
      <c r="B6" s="50" t="s">
        <v>98</v>
      </c>
      <c r="C6" s="89">
        <f>SUM(C7:C9)</f>
        <v>0</v>
      </c>
      <c r="D6" s="98">
        <f>SUM(D7:D9)</f>
        <v>0</v>
      </c>
      <c r="E6" s="46">
        <f t="shared" si="5"/>
        <v>0</v>
      </c>
      <c r="F6" s="146"/>
      <c r="G6" s="89">
        <f>SUM(G7:G9)</f>
        <v>0</v>
      </c>
      <c r="H6" s="98">
        <f>SUM(H7:H9)</f>
        <v>0</v>
      </c>
      <c r="I6" s="46">
        <f t="shared" si="6"/>
        <v>0</v>
      </c>
      <c r="K6" s="89">
        <f t="shared" si="0"/>
        <v>0</v>
      </c>
      <c r="L6" s="160" t="e">
        <f t="shared" si="1"/>
        <v>#DIV/0!</v>
      </c>
      <c r="M6" s="98">
        <f t="shared" si="2"/>
        <v>0</v>
      </c>
      <c r="N6" s="170" t="e">
        <f t="shared" si="3"/>
        <v>#DIV/0!</v>
      </c>
      <c r="O6" s="46">
        <f>K6+M6</f>
        <v>0</v>
      </c>
      <c r="P6" s="152" t="e">
        <f t="shared" si="4"/>
        <v>#DIV/0!</v>
      </c>
    </row>
    <row r="7" spans="2:16" s="56" customFormat="1" ht="12" customHeight="1" outlineLevel="1">
      <c r="B7" s="59" t="s">
        <v>141</v>
      </c>
      <c r="C7" s="90">
        <v>0</v>
      </c>
      <c r="D7" s="99">
        <v>0</v>
      </c>
      <c r="E7" s="113">
        <f t="shared" si="5"/>
        <v>0</v>
      </c>
      <c r="F7" s="146"/>
      <c r="G7" s="90">
        <v>0</v>
      </c>
      <c r="H7" s="99">
        <v>0</v>
      </c>
      <c r="I7" s="113">
        <f t="shared" si="6"/>
        <v>0</v>
      </c>
      <c r="K7" s="90">
        <f t="shared" si="0"/>
        <v>0</v>
      </c>
      <c r="L7" s="161" t="e">
        <f t="shared" si="1"/>
        <v>#DIV/0!</v>
      </c>
      <c r="M7" s="99">
        <f t="shared" si="2"/>
        <v>0</v>
      </c>
      <c r="N7" s="171" t="e">
        <f t="shared" si="3"/>
        <v>#DIV/0!</v>
      </c>
      <c r="O7" s="113">
        <f>K7+M7</f>
        <v>0</v>
      </c>
      <c r="P7" s="153" t="e">
        <f t="shared" si="4"/>
        <v>#DIV/0!</v>
      </c>
    </row>
    <row r="8" spans="2:16" s="56" customFormat="1" ht="12" customHeight="1" outlineLevel="1">
      <c r="B8" s="59" t="s">
        <v>142</v>
      </c>
      <c r="C8" s="90">
        <v>0</v>
      </c>
      <c r="D8" s="99">
        <v>0</v>
      </c>
      <c r="E8" s="113">
        <f t="shared" si="5"/>
        <v>0</v>
      </c>
      <c r="F8" s="146"/>
      <c r="G8" s="90">
        <v>0</v>
      </c>
      <c r="H8" s="99">
        <v>0</v>
      </c>
      <c r="I8" s="113">
        <f t="shared" si="6"/>
        <v>0</v>
      </c>
      <c r="K8" s="90">
        <f t="shared" si="0"/>
        <v>0</v>
      </c>
      <c r="L8" s="161" t="e">
        <f t="shared" si="1"/>
        <v>#DIV/0!</v>
      </c>
      <c r="M8" s="99">
        <f t="shared" si="2"/>
        <v>0</v>
      </c>
      <c r="N8" s="171" t="e">
        <f t="shared" si="3"/>
        <v>#DIV/0!</v>
      </c>
      <c r="O8" s="113">
        <f>K8+M8</f>
        <v>0</v>
      </c>
      <c r="P8" s="153" t="e">
        <f t="shared" si="4"/>
        <v>#DIV/0!</v>
      </c>
    </row>
    <row r="9" spans="2:16" s="56" customFormat="1" ht="12" customHeight="1" outlineLevel="1">
      <c r="B9" s="59" t="s">
        <v>143</v>
      </c>
      <c r="C9" s="90">
        <v>0</v>
      </c>
      <c r="D9" s="99">
        <v>0</v>
      </c>
      <c r="E9" s="113">
        <f t="shared" si="5"/>
        <v>0</v>
      </c>
      <c r="F9" s="146"/>
      <c r="G9" s="90">
        <v>0</v>
      </c>
      <c r="H9" s="99">
        <v>0</v>
      </c>
      <c r="I9" s="113">
        <f t="shared" si="6"/>
        <v>0</v>
      </c>
      <c r="K9" s="90">
        <f t="shared" si="0"/>
        <v>0</v>
      </c>
      <c r="L9" s="161" t="e">
        <f t="shared" si="1"/>
        <v>#DIV/0!</v>
      </c>
      <c r="M9" s="99">
        <f t="shared" si="2"/>
        <v>0</v>
      </c>
      <c r="N9" s="171" t="e">
        <f t="shared" si="3"/>
        <v>#DIV/0!</v>
      </c>
      <c r="O9" s="113">
        <f>K9+M9</f>
        <v>0</v>
      </c>
      <c r="P9" s="153" t="e">
        <f t="shared" si="4"/>
        <v>#DIV/0!</v>
      </c>
    </row>
    <row r="10" spans="2:16" s="55" customFormat="1" ht="19.5" customHeight="1">
      <c r="B10" s="50" t="s">
        <v>99</v>
      </c>
      <c r="C10" s="89">
        <f>SUM(C11:C12)</f>
        <v>0</v>
      </c>
      <c r="D10" s="98">
        <f>SUM(D11:D12)</f>
        <v>0</v>
      </c>
      <c r="E10" s="46">
        <f t="shared" si="5"/>
        <v>0</v>
      </c>
      <c r="F10" s="146"/>
      <c r="G10" s="89">
        <f>SUM(G11:G12)</f>
        <v>0</v>
      </c>
      <c r="H10" s="98">
        <f>SUM(H11:H12)</f>
        <v>0</v>
      </c>
      <c r="I10" s="46">
        <f t="shared" si="6"/>
        <v>0</v>
      </c>
      <c r="K10" s="89">
        <f t="shared" si="0"/>
        <v>0</v>
      </c>
      <c r="L10" s="160" t="e">
        <f t="shared" si="1"/>
        <v>#DIV/0!</v>
      </c>
      <c r="M10" s="98">
        <f t="shared" si="2"/>
        <v>0</v>
      </c>
      <c r="N10" s="170" t="e">
        <f t="shared" si="3"/>
        <v>#DIV/0!</v>
      </c>
      <c r="O10" s="46">
        <f>K10+M10</f>
        <v>0</v>
      </c>
      <c r="P10" s="152" t="e">
        <f t="shared" si="4"/>
        <v>#DIV/0!</v>
      </c>
    </row>
    <row r="11" spans="2:16" s="56" customFormat="1" ht="12" customHeight="1" outlineLevel="1">
      <c r="B11" s="51" t="s">
        <v>135</v>
      </c>
      <c r="C11" s="91">
        <v>0</v>
      </c>
      <c r="D11" s="100">
        <v>0</v>
      </c>
      <c r="E11" s="114">
        <f t="shared" si="5"/>
        <v>0</v>
      </c>
      <c r="G11" s="91">
        <v>0</v>
      </c>
      <c r="H11" s="100">
        <v>0</v>
      </c>
      <c r="I11" s="114">
        <f>G11+H11</f>
        <v>0</v>
      </c>
      <c r="K11" s="91">
        <f t="shared" si="0"/>
        <v>0</v>
      </c>
      <c r="L11" s="162" t="e">
        <f t="shared" si="1"/>
        <v>#DIV/0!</v>
      </c>
      <c r="M11" s="100">
        <f t="shared" si="2"/>
        <v>0</v>
      </c>
      <c r="N11" s="172" t="e">
        <f t="shared" si="3"/>
        <v>#DIV/0!</v>
      </c>
      <c r="O11" s="114">
        <f>K11+M11</f>
        <v>0</v>
      </c>
      <c r="P11" s="154" t="e">
        <f t="shared" si="4"/>
        <v>#DIV/0!</v>
      </c>
    </row>
    <row r="12" spans="2:16" s="56" customFormat="1" ht="12" customHeight="1" outlineLevel="1">
      <c r="B12" s="51" t="s">
        <v>136</v>
      </c>
      <c r="C12" s="91">
        <v>0</v>
      </c>
      <c r="D12" s="100">
        <v>0</v>
      </c>
      <c r="E12" s="114">
        <f t="shared" si="5"/>
        <v>0</v>
      </c>
      <c r="F12" s="146"/>
      <c r="G12" s="91">
        <v>0</v>
      </c>
      <c r="H12" s="100">
        <v>0</v>
      </c>
      <c r="I12" s="114">
        <f>G12+H12</f>
        <v>0</v>
      </c>
      <c r="K12" s="91">
        <f t="shared" si="0"/>
        <v>0</v>
      </c>
      <c r="L12" s="162" t="e">
        <f t="shared" si="1"/>
        <v>#DIV/0!</v>
      </c>
      <c r="M12" s="100">
        <f t="shared" si="2"/>
        <v>0</v>
      </c>
      <c r="N12" s="172" t="e">
        <f t="shared" si="3"/>
        <v>#DIV/0!</v>
      </c>
      <c r="O12" s="114">
        <f>K12+M12</f>
        <v>0</v>
      </c>
      <c r="P12" s="154" t="e">
        <f t="shared" si="4"/>
        <v>#DIV/0!</v>
      </c>
    </row>
    <row r="13" spans="2:16" s="56" customFormat="1" ht="12" customHeight="1" outlineLevel="1" thickBot="1">
      <c r="B13" s="51" t="s">
        <v>139</v>
      </c>
      <c r="C13" s="91">
        <f>-D13</f>
        <v>0</v>
      </c>
      <c r="D13" s="100">
        <f>IF(D2+D5-D14&lt;0,D14,0)</f>
        <v>0</v>
      </c>
      <c r="E13" s="114">
        <f t="shared" si="5"/>
        <v>0</v>
      </c>
      <c r="F13" s="146"/>
      <c r="G13" s="91">
        <f>-H13</f>
        <v>0</v>
      </c>
      <c r="H13" s="100">
        <f>IF(H2+H5-H14&lt;0,H14,0)</f>
        <v>0</v>
      </c>
      <c r="I13" s="114">
        <f>G13+H13</f>
        <v>0</v>
      </c>
      <c r="K13" s="91">
        <f t="shared" si="0"/>
        <v>0</v>
      </c>
      <c r="L13" s="162" t="e">
        <f t="shared" si="1"/>
        <v>#DIV/0!</v>
      </c>
      <c r="M13" s="100">
        <f t="shared" si="2"/>
        <v>0</v>
      </c>
      <c r="N13" s="172" t="e">
        <f t="shared" si="3"/>
        <v>#DIV/0!</v>
      </c>
      <c r="O13" s="114">
        <f>K13+M13</f>
        <v>0</v>
      </c>
      <c r="P13" s="154" t="e">
        <f t="shared" si="4"/>
        <v>#DIV/0!</v>
      </c>
    </row>
    <row r="14" spans="2:16" s="45" customFormat="1" ht="19.5" customHeight="1" thickBot="1">
      <c r="B14" s="49" t="s">
        <v>93</v>
      </c>
      <c r="C14" s="88">
        <f>SUM(C15,C47,C55)</f>
        <v>0</v>
      </c>
      <c r="D14" s="97">
        <f>SUM(D15,D47,D55)</f>
        <v>0</v>
      </c>
      <c r="E14" s="54">
        <f aca="true" t="shared" si="7" ref="E14:E57">C14+D14</f>
        <v>0</v>
      </c>
      <c r="F14" s="146"/>
      <c r="G14" s="88">
        <f>SUM(G15,G47,G55)</f>
        <v>0</v>
      </c>
      <c r="H14" s="97">
        <f>SUM(H15,H47,H55)</f>
        <v>0</v>
      </c>
      <c r="I14" s="54">
        <f aca="true" t="shared" si="8" ref="I14:I26">G14+H14</f>
        <v>0</v>
      </c>
      <c r="K14" s="88">
        <f t="shared" si="0"/>
        <v>0</v>
      </c>
      <c r="L14" s="157" t="e">
        <f t="shared" si="1"/>
        <v>#DIV/0!</v>
      </c>
      <c r="M14" s="97">
        <f t="shared" si="2"/>
        <v>0</v>
      </c>
      <c r="N14" s="168" t="e">
        <f t="shared" si="3"/>
        <v>#DIV/0!</v>
      </c>
      <c r="O14" s="54">
        <f>K14+M14</f>
        <v>0</v>
      </c>
      <c r="P14" s="150" t="e">
        <f t="shared" si="4"/>
        <v>#DIV/0!</v>
      </c>
    </row>
    <row r="15" spans="2:16" s="55" customFormat="1" ht="19.5" customHeight="1">
      <c r="B15" s="50" t="s">
        <v>97</v>
      </c>
      <c r="C15" s="89">
        <f>SUM(C16:C46)/2</f>
        <v>0</v>
      </c>
      <c r="D15" s="98">
        <f>SUM(D16:D46)/2</f>
        <v>0</v>
      </c>
      <c r="E15" s="46">
        <f t="shared" si="7"/>
        <v>0</v>
      </c>
      <c r="F15" s="146"/>
      <c r="G15" s="89">
        <f>SUM(G16:G46)/2</f>
        <v>0</v>
      </c>
      <c r="H15" s="98">
        <f>SUM(H16:H46)/2</f>
        <v>0</v>
      </c>
      <c r="I15" s="46">
        <f t="shared" si="8"/>
        <v>0</v>
      </c>
      <c r="K15" s="89">
        <f t="shared" si="0"/>
        <v>0</v>
      </c>
      <c r="L15" s="160" t="e">
        <f t="shared" si="1"/>
        <v>#DIV/0!</v>
      </c>
      <c r="M15" s="98">
        <f t="shared" si="2"/>
        <v>0</v>
      </c>
      <c r="N15" s="170" t="e">
        <f t="shared" si="3"/>
        <v>#DIV/0!</v>
      </c>
      <c r="O15" s="46">
        <f>K15+M15</f>
        <v>0</v>
      </c>
      <c r="P15" s="152" t="e">
        <f t="shared" si="4"/>
        <v>#DIV/0!</v>
      </c>
    </row>
    <row r="16" spans="2:16" s="57" customFormat="1" ht="15" customHeight="1" outlineLevel="1">
      <c r="B16" s="52" t="s">
        <v>12</v>
      </c>
      <c r="C16" s="93"/>
      <c r="D16" s="102">
        <f>SUM(D17:D24)</f>
        <v>0</v>
      </c>
      <c r="E16" s="115">
        <f t="shared" si="7"/>
        <v>0</v>
      </c>
      <c r="F16" s="146"/>
      <c r="G16" s="93"/>
      <c r="H16" s="102">
        <f>SUM(H17:H24)</f>
        <v>0</v>
      </c>
      <c r="I16" s="115">
        <f t="shared" si="8"/>
        <v>0</v>
      </c>
      <c r="K16" s="93">
        <f t="shared" si="0"/>
        <v>0</v>
      </c>
      <c r="L16" s="163" t="e">
        <f t="shared" si="1"/>
        <v>#DIV/0!</v>
      </c>
      <c r="M16" s="102">
        <f t="shared" si="2"/>
        <v>0</v>
      </c>
      <c r="N16" s="173" t="e">
        <f t="shared" si="3"/>
        <v>#DIV/0!</v>
      </c>
      <c r="O16" s="115">
        <f>K16+M16</f>
        <v>0</v>
      </c>
      <c r="P16" s="155" t="e">
        <f t="shared" si="4"/>
        <v>#DIV/0!</v>
      </c>
    </row>
    <row r="17" spans="2:16" s="56" customFormat="1" ht="12" customHeight="1" outlineLevel="2">
      <c r="B17" s="59" t="s">
        <v>13</v>
      </c>
      <c r="C17" s="93"/>
      <c r="D17" s="102"/>
      <c r="E17" s="115">
        <f t="shared" si="7"/>
        <v>0</v>
      </c>
      <c r="F17" s="144"/>
      <c r="G17" s="93"/>
      <c r="H17" s="102"/>
      <c r="I17" s="115">
        <f t="shared" si="8"/>
        <v>0</v>
      </c>
      <c r="K17" s="93">
        <f t="shared" si="0"/>
        <v>0</v>
      </c>
      <c r="L17" s="163" t="e">
        <f t="shared" si="1"/>
        <v>#DIV/0!</v>
      </c>
      <c r="M17" s="102">
        <f t="shared" si="2"/>
        <v>0</v>
      </c>
      <c r="N17" s="173" t="e">
        <f t="shared" si="3"/>
        <v>#DIV/0!</v>
      </c>
      <c r="O17" s="115">
        <f>K17+M17</f>
        <v>0</v>
      </c>
      <c r="P17" s="155" t="e">
        <f t="shared" si="4"/>
        <v>#DIV/0!</v>
      </c>
    </row>
    <row r="18" spans="2:16" s="56" customFormat="1" ht="12" customHeight="1" outlineLevel="2">
      <c r="B18" s="59" t="s">
        <v>14</v>
      </c>
      <c r="C18" s="93"/>
      <c r="D18" s="102"/>
      <c r="E18" s="115">
        <f t="shared" si="7"/>
        <v>0</v>
      </c>
      <c r="F18" s="146"/>
      <c r="G18" s="93"/>
      <c r="H18" s="102"/>
      <c r="I18" s="115">
        <f t="shared" si="8"/>
        <v>0</v>
      </c>
      <c r="K18" s="93">
        <f t="shared" si="0"/>
        <v>0</v>
      </c>
      <c r="L18" s="163" t="e">
        <f t="shared" si="1"/>
        <v>#DIV/0!</v>
      </c>
      <c r="M18" s="102">
        <f t="shared" si="2"/>
        <v>0</v>
      </c>
      <c r="N18" s="173" t="e">
        <f t="shared" si="3"/>
        <v>#DIV/0!</v>
      </c>
      <c r="O18" s="115">
        <f>K18+M18</f>
        <v>0</v>
      </c>
      <c r="P18" s="155" t="e">
        <f t="shared" si="4"/>
        <v>#DIV/0!</v>
      </c>
    </row>
    <row r="19" spans="2:16" s="56" customFormat="1" ht="12" customHeight="1" outlineLevel="2">
      <c r="B19" s="59" t="s">
        <v>15</v>
      </c>
      <c r="C19" s="93"/>
      <c r="D19" s="102"/>
      <c r="E19" s="115">
        <f t="shared" si="7"/>
        <v>0</v>
      </c>
      <c r="F19" s="146"/>
      <c r="G19" s="93"/>
      <c r="H19" s="102"/>
      <c r="I19" s="115">
        <f t="shared" si="8"/>
        <v>0</v>
      </c>
      <c r="K19" s="93">
        <f t="shared" si="0"/>
        <v>0</v>
      </c>
      <c r="L19" s="163" t="e">
        <f t="shared" si="1"/>
        <v>#DIV/0!</v>
      </c>
      <c r="M19" s="102">
        <f t="shared" si="2"/>
        <v>0</v>
      </c>
      <c r="N19" s="173" t="e">
        <f t="shared" si="3"/>
        <v>#DIV/0!</v>
      </c>
      <c r="O19" s="115">
        <f>K19+M19</f>
        <v>0</v>
      </c>
      <c r="P19" s="155" t="e">
        <f t="shared" si="4"/>
        <v>#DIV/0!</v>
      </c>
    </row>
    <row r="20" spans="2:16" s="56" customFormat="1" ht="12" customHeight="1" outlineLevel="2">
      <c r="B20" s="59" t="s">
        <v>16</v>
      </c>
      <c r="C20" s="93"/>
      <c r="D20" s="102"/>
      <c r="E20" s="115">
        <f t="shared" si="7"/>
        <v>0</v>
      </c>
      <c r="F20" s="144"/>
      <c r="G20" s="93"/>
      <c r="H20" s="102"/>
      <c r="I20" s="115">
        <f t="shared" si="8"/>
        <v>0</v>
      </c>
      <c r="K20" s="93">
        <f t="shared" si="0"/>
        <v>0</v>
      </c>
      <c r="L20" s="163" t="e">
        <f t="shared" si="1"/>
        <v>#DIV/0!</v>
      </c>
      <c r="M20" s="102">
        <f t="shared" si="2"/>
        <v>0</v>
      </c>
      <c r="N20" s="173" t="e">
        <f t="shared" si="3"/>
        <v>#DIV/0!</v>
      </c>
      <c r="O20" s="115">
        <f>K20+M20</f>
        <v>0</v>
      </c>
      <c r="P20" s="155" t="e">
        <f t="shared" si="4"/>
        <v>#DIV/0!</v>
      </c>
    </row>
    <row r="21" spans="2:16" s="56" customFormat="1" ht="12" customHeight="1" outlineLevel="2">
      <c r="B21" s="59" t="s">
        <v>17</v>
      </c>
      <c r="C21" s="93"/>
      <c r="D21" s="102"/>
      <c r="E21" s="115">
        <f t="shared" si="7"/>
        <v>0</v>
      </c>
      <c r="F21" s="146"/>
      <c r="G21" s="93"/>
      <c r="H21" s="102"/>
      <c r="I21" s="115">
        <f t="shared" si="8"/>
        <v>0</v>
      </c>
      <c r="K21" s="93">
        <f t="shared" si="0"/>
        <v>0</v>
      </c>
      <c r="L21" s="163" t="e">
        <f t="shared" si="1"/>
        <v>#DIV/0!</v>
      </c>
      <c r="M21" s="102">
        <f t="shared" si="2"/>
        <v>0</v>
      </c>
      <c r="N21" s="173" t="e">
        <f t="shared" si="3"/>
        <v>#DIV/0!</v>
      </c>
      <c r="O21" s="115">
        <f>K21+M21</f>
        <v>0</v>
      </c>
      <c r="P21" s="155" t="e">
        <f t="shared" si="4"/>
        <v>#DIV/0!</v>
      </c>
    </row>
    <row r="22" spans="2:16" s="56" customFormat="1" ht="12" customHeight="1" outlineLevel="2">
      <c r="B22" s="59" t="s">
        <v>18</v>
      </c>
      <c r="C22" s="93"/>
      <c r="D22" s="102"/>
      <c r="E22" s="115">
        <f t="shared" si="7"/>
        <v>0</v>
      </c>
      <c r="F22" s="146"/>
      <c r="G22" s="93"/>
      <c r="H22" s="102"/>
      <c r="I22" s="115">
        <f t="shared" si="8"/>
        <v>0</v>
      </c>
      <c r="K22" s="93">
        <f t="shared" si="0"/>
        <v>0</v>
      </c>
      <c r="L22" s="163" t="e">
        <f t="shared" si="1"/>
        <v>#DIV/0!</v>
      </c>
      <c r="M22" s="102">
        <f t="shared" si="2"/>
        <v>0</v>
      </c>
      <c r="N22" s="173" t="e">
        <f t="shared" si="3"/>
        <v>#DIV/0!</v>
      </c>
      <c r="O22" s="115">
        <f>K22+M22</f>
        <v>0</v>
      </c>
      <c r="P22" s="155" t="e">
        <f t="shared" si="4"/>
        <v>#DIV/0!</v>
      </c>
    </row>
    <row r="23" spans="2:16" s="56" customFormat="1" ht="12" customHeight="1" outlineLevel="2">
      <c r="B23" s="59" t="s">
        <v>19</v>
      </c>
      <c r="C23" s="93"/>
      <c r="D23" s="102"/>
      <c r="E23" s="113">
        <f t="shared" si="7"/>
        <v>0</v>
      </c>
      <c r="F23" s="146"/>
      <c r="G23" s="93"/>
      <c r="H23" s="102"/>
      <c r="I23" s="113">
        <f t="shared" si="8"/>
        <v>0</v>
      </c>
      <c r="K23" s="93">
        <f t="shared" si="0"/>
        <v>0</v>
      </c>
      <c r="L23" s="163" t="e">
        <f t="shared" si="1"/>
        <v>#DIV/0!</v>
      </c>
      <c r="M23" s="102">
        <f t="shared" si="2"/>
        <v>0</v>
      </c>
      <c r="N23" s="173" t="e">
        <f t="shared" si="3"/>
        <v>#DIV/0!</v>
      </c>
      <c r="O23" s="113">
        <f>K23+M23</f>
        <v>0</v>
      </c>
      <c r="P23" s="153" t="e">
        <f t="shared" si="4"/>
        <v>#DIV/0!</v>
      </c>
    </row>
    <row r="24" spans="2:16" s="56" customFormat="1" ht="12" customHeight="1" outlineLevel="2">
      <c r="B24" s="59" t="s">
        <v>20</v>
      </c>
      <c r="C24" s="93"/>
      <c r="D24" s="102"/>
      <c r="E24" s="115">
        <f t="shared" si="7"/>
        <v>0</v>
      </c>
      <c r="F24" s="146"/>
      <c r="G24" s="93"/>
      <c r="H24" s="102"/>
      <c r="I24" s="115">
        <f t="shared" si="8"/>
        <v>0</v>
      </c>
      <c r="K24" s="93">
        <f t="shared" si="0"/>
        <v>0</v>
      </c>
      <c r="L24" s="163" t="e">
        <f t="shared" si="1"/>
        <v>#DIV/0!</v>
      </c>
      <c r="M24" s="102">
        <f t="shared" si="2"/>
        <v>0</v>
      </c>
      <c r="N24" s="173" t="e">
        <f t="shared" si="3"/>
        <v>#DIV/0!</v>
      </c>
      <c r="O24" s="115">
        <f>K24+M24</f>
        <v>0</v>
      </c>
      <c r="P24" s="155" t="e">
        <f t="shared" si="4"/>
        <v>#DIV/0!</v>
      </c>
    </row>
    <row r="25" spans="2:16" s="57" customFormat="1" ht="15" customHeight="1" outlineLevel="1">
      <c r="B25" s="52" t="s">
        <v>21</v>
      </c>
      <c r="C25" s="93">
        <f>SUM(C26:C32)</f>
        <v>0</v>
      </c>
      <c r="D25" s="102">
        <f>SUM(D26:D32)</f>
        <v>0</v>
      </c>
      <c r="E25" s="115">
        <f t="shared" si="7"/>
        <v>0</v>
      </c>
      <c r="F25" s="146"/>
      <c r="G25" s="93">
        <f>SUM(G26:G32)</f>
        <v>0</v>
      </c>
      <c r="H25" s="102">
        <f>SUM(H26:H32)</f>
        <v>0</v>
      </c>
      <c r="I25" s="115">
        <f t="shared" si="8"/>
        <v>0</v>
      </c>
      <c r="K25" s="93">
        <f t="shared" si="0"/>
        <v>0</v>
      </c>
      <c r="L25" s="163" t="e">
        <f t="shared" si="1"/>
        <v>#DIV/0!</v>
      </c>
      <c r="M25" s="102">
        <f t="shared" si="2"/>
        <v>0</v>
      </c>
      <c r="N25" s="173" t="e">
        <f t="shared" si="3"/>
        <v>#DIV/0!</v>
      </c>
      <c r="O25" s="115">
        <f>K25+M25</f>
        <v>0</v>
      </c>
      <c r="P25" s="155" t="e">
        <f t="shared" si="4"/>
        <v>#DIV/0!</v>
      </c>
    </row>
    <row r="26" spans="2:16" s="56" customFormat="1" ht="12" customHeight="1" outlineLevel="2">
      <c r="B26" s="58" t="s">
        <v>22</v>
      </c>
      <c r="C26" s="93"/>
      <c r="D26" s="102"/>
      <c r="E26" s="115">
        <f t="shared" si="7"/>
        <v>0</v>
      </c>
      <c r="F26"/>
      <c r="G26" s="93"/>
      <c r="H26" s="102"/>
      <c r="I26" s="115">
        <f t="shared" si="8"/>
        <v>0</v>
      </c>
      <c r="K26" s="93">
        <f t="shared" si="0"/>
        <v>0</v>
      </c>
      <c r="L26" s="163" t="e">
        <f t="shared" si="1"/>
        <v>#DIV/0!</v>
      </c>
      <c r="M26" s="102">
        <f t="shared" si="2"/>
        <v>0</v>
      </c>
      <c r="N26" s="173" t="e">
        <f t="shared" si="3"/>
        <v>#DIV/0!</v>
      </c>
      <c r="O26" s="115">
        <f>K26+M26</f>
        <v>0</v>
      </c>
      <c r="P26" s="155" t="e">
        <f t="shared" si="4"/>
        <v>#DIV/0!</v>
      </c>
    </row>
    <row r="27" spans="2:16" s="56" customFormat="1" ht="12" customHeight="1" outlineLevel="2">
      <c r="B27" s="59" t="s">
        <v>23</v>
      </c>
      <c r="C27" s="93"/>
      <c r="D27" s="102"/>
      <c r="E27" s="115">
        <f>C27+D27</f>
        <v>0</v>
      </c>
      <c r="F27"/>
      <c r="G27" s="93"/>
      <c r="H27" s="102"/>
      <c r="I27" s="115">
        <f>G27+H27</f>
        <v>0</v>
      </c>
      <c r="K27" s="93">
        <f t="shared" si="0"/>
        <v>0</v>
      </c>
      <c r="L27" s="163" t="e">
        <f t="shared" si="1"/>
        <v>#DIV/0!</v>
      </c>
      <c r="M27" s="102">
        <f t="shared" si="2"/>
        <v>0</v>
      </c>
      <c r="N27" s="173" t="e">
        <f t="shared" si="3"/>
        <v>#DIV/0!</v>
      </c>
      <c r="O27" s="115">
        <f>K27+M27</f>
        <v>0</v>
      </c>
      <c r="P27" s="155" t="e">
        <f t="shared" si="4"/>
        <v>#DIV/0!</v>
      </c>
    </row>
    <row r="28" spans="2:16" s="56" customFormat="1" ht="12" customHeight="1" outlineLevel="2">
      <c r="B28" s="59" t="s">
        <v>24</v>
      </c>
      <c r="C28" s="93"/>
      <c r="D28" s="102"/>
      <c r="E28" s="115">
        <f t="shared" si="7"/>
        <v>0</v>
      </c>
      <c r="F28"/>
      <c r="G28" s="93"/>
      <c r="H28" s="102"/>
      <c r="I28" s="115">
        <f aca="true" t="shared" si="9" ref="I28:I57">G28+H28</f>
        <v>0</v>
      </c>
      <c r="K28" s="93">
        <f t="shared" si="0"/>
        <v>0</v>
      </c>
      <c r="L28" s="163" t="e">
        <f t="shared" si="1"/>
        <v>#DIV/0!</v>
      </c>
      <c r="M28" s="102">
        <f t="shared" si="2"/>
        <v>0</v>
      </c>
      <c r="N28" s="173" t="e">
        <f t="shared" si="3"/>
        <v>#DIV/0!</v>
      </c>
      <c r="O28" s="115">
        <f>K28+M28</f>
        <v>0</v>
      </c>
      <c r="P28" s="155" t="e">
        <f t="shared" si="4"/>
        <v>#DIV/0!</v>
      </c>
    </row>
    <row r="29" spans="2:16" s="56" customFormat="1" ht="12" customHeight="1" outlineLevel="2">
      <c r="B29" s="59" t="s">
        <v>25</v>
      </c>
      <c r="C29" s="93"/>
      <c r="D29" s="102"/>
      <c r="E29" s="115">
        <f t="shared" si="7"/>
        <v>0</v>
      </c>
      <c r="F29"/>
      <c r="G29" s="93"/>
      <c r="H29" s="102"/>
      <c r="I29" s="115">
        <f t="shared" si="9"/>
        <v>0</v>
      </c>
      <c r="K29" s="93">
        <f t="shared" si="0"/>
        <v>0</v>
      </c>
      <c r="L29" s="163" t="e">
        <f t="shared" si="1"/>
        <v>#DIV/0!</v>
      </c>
      <c r="M29" s="102">
        <f t="shared" si="2"/>
        <v>0</v>
      </c>
      <c r="N29" s="173" t="e">
        <f t="shared" si="3"/>
        <v>#DIV/0!</v>
      </c>
      <c r="O29" s="115">
        <f>K29+M29</f>
        <v>0</v>
      </c>
      <c r="P29" s="155" t="e">
        <f t="shared" si="4"/>
        <v>#DIV/0!</v>
      </c>
    </row>
    <row r="30" spans="2:16" s="56" customFormat="1" ht="12" customHeight="1" outlineLevel="2">
      <c r="B30" s="59" t="s">
        <v>26</v>
      </c>
      <c r="C30" s="93"/>
      <c r="D30" s="102"/>
      <c r="E30" s="115">
        <f t="shared" si="7"/>
        <v>0</v>
      </c>
      <c r="F30"/>
      <c r="G30" s="93"/>
      <c r="H30" s="102"/>
      <c r="I30" s="115">
        <f t="shared" si="9"/>
        <v>0</v>
      </c>
      <c r="K30" s="93">
        <f t="shared" si="0"/>
        <v>0</v>
      </c>
      <c r="L30" s="163" t="e">
        <f t="shared" si="1"/>
        <v>#DIV/0!</v>
      </c>
      <c r="M30" s="102">
        <f t="shared" si="2"/>
        <v>0</v>
      </c>
      <c r="N30" s="173" t="e">
        <f t="shared" si="3"/>
        <v>#DIV/0!</v>
      </c>
      <c r="O30" s="115">
        <f>K30+M30</f>
        <v>0</v>
      </c>
      <c r="P30" s="155" t="e">
        <f t="shared" si="4"/>
        <v>#DIV/0!</v>
      </c>
    </row>
    <row r="31" spans="2:16" s="56" customFormat="1" ht="12" customHeight="1" outlineLevel="2">
      <c r="B31" s="59" t="s">
        <v>27</v>
      </c>
      <c r="C31" s="93"/>
      <c r="D31" s="102"/>
      <c r="E31" s="115">
        <f t="shared" si="7"/>
        <v>0</v>
      </c>
      <c r="F31"/>
      <c r="G31" s="93"/>
      <c r="H31" s="102"/>
      <c r="I31" s="115">
        <f t="shared" si="9"/>
        <v>0</v>
      </c>
      <c r="K31" s="93">
        <f t="shared" si="0"/>
        <v>0</v>
      </c>
      <c r="L31" s="163" t="e">
        <f t="shared" si="1"/>
        <v>#DIV/0!</v>
      </c>
      <c r="M31" s="102">
        <f t="shared" si="2"/>
        <v>0</v>
      </c>
      <c r="N31" s="173" t="e">
        <f t="shared" si="3"/>
        <v>#DIV/0!</v>
      </c>
      <c r="O31" s="115">
        <f>K31+M31</f>
        <v>0</v>
      </c>
      <c r="P31" s="155" t="e">
        <f t="shared" si="4"/>
        <v>#DIV/0!</v>
      </c>
    </row>
    <row r="32" spans="2:16" s="56" customFormat="1" ht="12" customHeight="1" outlineLevel="2">
      <c r="B32" s="59" t="s">
        <v>28</v>
      </c>
      <c r="C32" s="93"/>
      <c r="D32" s="102"/>
      <c r="E32" s="115">
        <f t="shared" si="7"/>
        <v>0</v>
      </c>
      <c r="F32"/>
      <c r="G32" s="93"/>
      <c r="H32" s="102"/>
      <c r="I32" s="115">
        <f t="shared" si="9"/>
        <v>0</v>
      </c>
      <c r="K32" s="93">
        <f t="shared" si="0"/>
        <v>0</v>
      </c>
      <c r="L32" s="163" t="e">
        <f t="shared" si="1"/>
        <v>#DIV/0!</v>
      </c>
      <c r="M32" s="102">
        <f t="shared" si="2"/>
        <v>0</v>
      </c>
      <c r="N32" s="173" t="e">
        <f t="shared" si="3"/>
        <v>#DIV/0!</v>
      </c>
      <c r="O32" s="115">
        <f>K32+M32</f>
        <v>0</v>
      </c>
      <c r="P32" s="155" t="e">
        <f t="shared" si="4"/>
        <v>#DIV/0!</v>
      </c>
    </row>
    <row r="33" spans="2:16" s="57" customFormat="1" ht="15" customHeight="1" outlineLevel="1">
      <c r="B33" s="52" t="s">
        <v>29</v>
      </c>
      <c r="C33" s="93">
        <f>SUM(C34:C40)</f>
        <v>0</v>
      </c>
      <c r="D33" s="102">
        <f>SUM(D34:D40)</f>
        <v>0</v>
      </c>
      <c r="E33" s="115">
        <f t="shared" si="7"/>
        <v>0</v>
      </c>
      <c r="F33"/>
      <c r="G33" s="93">
        <f>SUM(G34:G40)</f>
        <v>0</v>
      </c>
      <c r="H33" s="102">
        <f>SUM(H34:H40)</f>
        <v>0</v>
      </c>
      <c r="I33" s="115">
        <f t="shared" si="9"/>
        <v>0</v>
      </c>
      <c r="K33" s="93">
        <f t="shared" si="0"/>
        <v>0</v>
      </c>
      <c r="L33" s="163" t="e">
        <f t="shared" si="1"/>
        <v>#DIV/0!</v>
      </c>
      <c r="M33" s="102">
        <f t="shared" si="2"/>
        <v>0</v>
      </c>
      <c r="N33" s="173" t="e">
        <f t="shared" si="3"/>
        <v>#DIV/0!</v>
      </c>
      <c r="O33" s="115">
        <f>K33+M33</f>
        <v>0</v>
      </c>
      <c r="P33" s="155" t="e">
        <f t="shared" si="4"/>
        <v>#DIV/0!</v>
      </c>
    </row>
    <row r="34" spans="2:16" s="56" customFormat="1" ht="12" customHeight="1" outlineLevel="2">
      <c r="B34" s="59" t="s">
        <v>137</v>
      </c>
      <c r="C34" s="93">
        <v>0</v>
      </c>
      <c r="D34" s="102"/>
      <c r="E34" s="115">
        <f t="shared" si="7"/>
        <v>0</v>
      </c>
      <c r="F34"/>
      <c r="G34" s="93">
        <v>0</v>
      </c>
      <c r="H34" s="102"/>
      <c r="I34" s="115">
        <f t="shared" si="9"/>
        <v>0</v>
      </c>
      <c r="K34" s="93">
        <f t="shared" si="0"/>
        <v>0</v>
      </c>
      <c r="L34" s="163" t="e">
        <f t="shared" si="1"/>
        <v>#DIV/0!</v>
      </c>
      <c r="M34" s="102">
        <f t="shared" si="2"/>
        <v>0</v>
      </c>
      <c r="N34" s="173" t="e">
        <f t="shared" si="3"/>
        <v>#DIV/0!</v>
      </c>
      <c r="O34" s="115">
        <f>K34+M34</f>
        <v>0</v>
      </c>
      <c r="P34" s="155" t="e">
        <f t="shared" si="4"/>
        <v>#DIV/0!</v>
      </c>
    </row>
    <row r="35" spans="2:16" s="56" customFormat="1" ht="12" customHeight="1" outlineLevel="2">
      <c r="B35" s="59" t="s">
        <v>138</v>
      </c>
      <c r="C35" s="93"/>
      <c r="D35" s="102"/>
      <c r="E35" s="115">
        <f t="shared" si="7"/>
        <v>0</v>
      </c>
      <c r="F35"/>
      <c r="G35" s="93"/>
      <c r="H35" s="102"/>
      <c r="I35" s="115">
        <f t="shared" si="9"/>
        <v>0</v>
      </c>
      <c r="K35" s="93">
        <f t="shared" si="0"/>
        <v>0</v>
      </c>
      <c r="L35" s="163" t="e">
        <f t="shared" si="1"/>
        <v>#DIV/0!</v>
      </c>
      <c r="M35" s="102">
        <f t="shared" si="2"/>
        <v>0</v>
      </c>
      <c r="N35" s="173" t="e">
        <f t="shared" si="3"/>
        <v>#DIV/0!</v>
      </c>
      <c r="O35" s="115">
        <f>K35+M35</f>
        <v>0</v>
      </c>
      <c r="P35" s="155" t="e">
        <f t="shared" si="4"/>
        <v>#DIV/0!</v>
      </c>
    </row>
    <row r="36" spans="2:16" s="56" customFormat="1" ht="12" customHeight="1" outlineLevel="2">
      <c r="B36" s="59" t="s">
        <v>32</v>
      </c>
      <c r="C36" s="93">
        <f>(C34)*0.13</f>
        <v>0</v>
      </c>
      <c r="D36" s="102"/>
      <c r="E36" s="115">
        <f t="shared" si="7"/>
        <v>0</v>
      </c>
      <c r="F36"/>
      <c r="G36" s="93">
        <f>(G34)*0.13</f>
        <v>0</v>
      </c>
      <c r="H36" s="102"/>
      <c r="I36" s="115">
        <f t="shared" si="9"/>
        <v>0</v>
      </c>
      <c r="K36" s="93">
        <f t="shared" si="0"/>
        <v>0</v>
      </c>
      <c r="L36" s="163" t="e">
        <f t="shared" si="1"/>
        <v>#DIV/0!</v>
      </c>
      <c r="M36" s="102">
        <f t="shared" si="2"/>
        <v>0</v>
      </c>
      <c r="N36" s="173" t="e">
        <f t="shared" si="3"/>
        <v>#DIV/0!</v>
      </c>
      <c r="O36" s="115">
        <f>K36+M36</f>
        <v>0</v>
      </c>
      <c r="P36" s="155" t="e">
        <f t="shared" si="4"/>
        <v>#DIV/0!</v>
      </c>
    </row>
    <row r="37" spans="2:16" s="56" customFormat="1" ht="12" customHeight="1" outlineLevel="2">
      <c r="B37" s="59" t="s">
        <v>146</v>
      </c>
      <c r="C37" s="93">
        <f>(C34)*0.26+C34*0.015</f>
        <v>0</v>
      </c>
      <c r="D37" s="102"/>
      <c r="E37" s="115">
        <f t="shared" si="7"/>
        <v>0</v>
      </c>
      <c r="F37"/>
      <c r="G37" s="93">
        <f>(G34)*0.26+G34*0.015</f>
        <v>0</v>
      </c>
      <c r="H37" s="102"/>
      <c r="I37" s="115">
        <f t="shared" si="9"/>
        <v>0</v>
      </c>
      <c r="K37" s="93">
        <f t="shared" si="0"/>
        <v>0</v>
      </c>
      <c r="L37" s="163" t="e">
        <f t="shared" si="1"/>
        <v>#DIV/0!</v>
      </c>
      <c r="M37" s="102">
        <f t="shared" si="2"/>
        <v>0</v>
      </c>
      <c r="N37" s="173" t="e">
        <f t="shared" si="3"/>
        <v>#DIV/0!</v>
      </c>
      <c r="O37" s="115">
        <f>K37+M37</f>
        <v>0</v>
      </c>
      <c r="P37" s="155" t="e">
        <f t="shared" si="4"/>
        <v>#DIV/0!</v>
      </c>
    </row>
    <row r="38" spans="2:16" s="56" customFormat="1" ht="12" customHeight="1" outlineLevel="2">
      <c r="B38" s="59" t="s">
        <v>34</v>
      </c>
      <c r="C38" s="93"/>
      <c r="D38" s="102"/>
      <c r="E38" s="115">
        <f t="shared" si="7"/>
        <v>0</v>
      </c>
      <c r="F38"/>
      <c r="G38" s="93"/>
      <c r="H38" s="102"/>
      <c r="I38" s="115">
        <f t="shared" si="9"/>
        <v>0</v>
      </c>
      <c r="K38" s="93">
        <f t="shared" si="0"/>
        <v>0</v>
      </c>
      <c r="L38" s="163" t="e">
        <f t="shared" si="1"/>
        <v>#DIV/0!</v>
      </c>
      <c r="M38" s="102">
        <f t="shared" si="2"/>
        <v>0</v>
      </c>
      <c r="N38" s="173" t="e">
        <f t="shared" si="3"/>
        <v>#DIV/0!</v>
      </c>
      <c r="O38" s="115">
        <f>K38+M38</f>
        <v>0</v>
      </c>
      <c r="P38" s="155" t="e">
        <f t="shared" si="4"/>
        <v>#DIV/0!</v>
      </c>
    </row>
    <row r="39" spans="2:16" s="56" customFormat="1" ht="12" customHeight="1" outlineLevel="2">
      <c r="B39" s="59" t="s">
        <v>35</v>
      </c>
      <c r="C39" s="93"/>
      <c r="D39" s="102"/>
      <c r="E39" s="115">
        <f t="shared" si="7"/>
        <v>0</v>
      </c>
      <c r="F39"/>
      <c r="G39" s="93"/>
      <c r="H39" s="102"/>
      <c r="I39" s="115">
        <f t="shared" si="9"/>
        <v>0</v>
      </c>
      <c r="K39" s="93">
        <f t="shared" si="0"/>
        <v>0</v>
      </c>
      <c r="L39" s="163" t="e">
        <f t="shared" si="1"/>
        <v>#DIV/0!</v>
      </c>
      <c r="M39" s="102">
        <f t="shared" si="2"/>
        <v>0</v>
      </c>
      <c r="N39" s="173" t="e">
        <f t="shared" si="3"/>
        <v>#DIV/0!</v>
      </c>
      <c r="O39" s="115">
        <f>K39+M39</f>
        <v>0</v>
      </c>
      <c r="P39" s="155" t="e">
        <f t="shared" si="4"/>
        <v>#DIV/0!</v>
      </c>
    </row>
    <row r="40" spans="2:16" s="56" customFormat="1" ht="12" customHeight="1" outlineLevel="2">
      <c r="B40" s="59" t="s">
        <v>36</v>
      </c>
      <c r="C40" s="93"/>
      <c r="D40" s="102"/>
      <c r="E40" s="115">
        <f t="shared" si="7"/>
        <v>0</v>
      </c>
      <c r="F40"/>
      <c r="G40" s="93"/>
      <c r="H40" s="102"/>
      <c r="I40" s="115">
        <f t="shared" si="9"/>
        <v>0</v>
      </c>
      <c r="K40" s="93">
        <f t="shared" si="0"/>
        <v>0</v>
      </c>
      <c r="L40" s="163" t="e">
        <f t="shared" si="1"/>
        <v>#DIV/0!</v>
      </c>
      <c r="M40" s="102">
        <f t="shared" si="2"/>
        <v>0</v>
      </c>
      <c r="N40" s="173" t="e">
        <f t="shared" si="3"/>
        <v>#DIV/0!</v>
      </c>
      <c r="O40" s="115">
        <f>K40+M40</f>
        <v>0</v>
      </c>
      <c r="P40" s="155" t="e">
        <f t="shared" si="4"/>
        <v>#DIV/0!</v>
      </c>
    </row>
    <row r="41" spans="2:16" s="57" customFormat="1" ht="15" customHeight="1" outlineLevel="1">
      <c r="B41" s="52" t="s">
        <v>37</v>
      </c>
      <c r="C41" s="92">
        <f>SUM(C42:C46)</f>
        <v>0</v>
      </c>
      <c r="D41" s="101">
        <f>SUM(D42:D46)</f>
        <v>0</v>
      </c>
      <c r="E41" s="47">
        <f t="shared" si="7"/>
        <v>0</v>
      </c>
      <c r="F41"/>
      <c r="G41" s="92">
        <f>SUM(G42:G46)</f>
        <v>0</v>
      </c>
      <c r="H41" s="101">
        <f>SUM(H42:H46)</f>
        <v>0</v>
      </c>
      <c r="I41" s="47">
        <f t="shared" si="9"/>
        <v>0</v>
      </c>
      <c r="K41" s="92">
        <f t="shared" si="0"/>
        <v>0</v>
      </c>
      <c r="L41" s="164" t="e">
        <f t="shared" si="1"/>
        <v>#DIV/0!</v>
      </c>
      <c r="M41" s="101">
        <f t="shared" si="2"/>
        <v>0</v>
      </c>
      <c r="N41" s="174" t="e">
        <f t="shared" si="3"/>
        <v>#DIV/0!</v>
      </c>
      <c r="O41" s="47">
        <f>K41+M41</f>
        <v>0</v>
      </c>
      <c r="P41" s="156" t="e">
        <f t="shared" si="4"/>
        <v>#DIV/0!</v>
      </c>
    </row>
    <row r="42" spans="2:16" s="56" customFormat="1" ht="12" customHeight="1" outlineLevel="2">
      <c r="B42" s="58" t="s">
        <v>38</v>
      </c>
      <c r="C42" s="90">
        <v>0</v>
      </c>
      <c r="D42" s="99">
        <v>0</v>
      </c>
      <c r="E42" s="113">
        <f t="shared" si="7"/>
        <v>0</v>
      </c>
      <c r="F42"/>
      <c r="G42" s="90">
        <v>0</v>
      </c>
      <c r="H42" s="99">
        <v>0</v>
      </c>
      <c r="I42" s="113">
        <f t="shared" si="9"/>
        <v>0</v>
      </c>
      <c r="K42" s="90">
        <f t="shared" si="0"/>
        <v>0</v>
      </c>
      <c r="L42" s="161" t="e">
        <f t="shared" si="1"/>
        <v>#DIV/0!</v>
      </c>
      <c r="M42" s="99">
        <f t="shared" si="2"/>
        <v>0</v>
      </c>
      <c r="N42" s="171" t="e">
        <f t="shared" si="3"/>
        <v>#DIV/0!</v>
      </c>
      <c r="O42" s="113">
        <f>K42+M42</f>
        <v>0</v>
      </c>
      <c r="P42" s="153" t="e">
        <f t="shared" si="4"/>
        <v>#DIV/0!</v>
      </c>
    </row>
    <row r="43" spans="2:16" s="56" customFormat="1" ht="12" customHeight="1" outlineLevel="2">
      <c r="B43" s="59" t="s">
        <v>39</v>
      </c>
      <c r="C43" s="93">
        <v>0</v>
      </c>
      <c r="D43" s="102">
        <v>0</v>
      </c>
      <c r="E43" s="115">
        <f t="shared" si="7"/>
        <v>0</v>
      </c>
      <c r="F43"/>
      <c r="G43" s="93">
        <v>0</v>
      </c>
      <c r="H43" s="102">
        <v>0</v>
      </c>
      <c r="I43" s="115">
        <f t="shared" si="9"/>
        <v>0</v>
      </c>
      <c r="K43" s="93">
        <f t="shared" si="0"/>
        <v>0</v>
      </c>
      <c r="L43" s="163" t="e">
        <f t="shared" si="1"/>
        <v>#DIV/0!</v>
      </c>
      <c r="M43" s="102">
        <f t="shared" si="2"/>
        <v>0</v>
      </c>
      <c r="N43" s="173" t="e">
        <f t="shared" si="3"/>
        <v>#DIV/0!</v>
      </c>
      <c r="O43" s="115">
        <f>K43+M43</f>
        <v>0</v>
      </c>
      <c r="P43" s="155" t="e">
        <f t="shared" si="4"/>
        <v>#DIV/0!</v>
      </c>
    </row>
    <row r="44" spans="2:16" s="56" customFormat="1" ht="12" customHeight="1" outlineLevel="2">
      <c r="B44" s="59" t="s">
        <v>40</v>
      </c>
      <c r="C44" s="93">
        <v>0</v>
      </c>
      <c r="D44" s="102">
        <v>0</v>
      </c>
      <c r="E44" s="115">
        <f t="shared" si="7"/>
        <v>0</v>
      </c>
      <c r="F44"/>
      <c r="G44" s="93">
        <v>0</v>
      </c>
      <c r="H44" s="102">
        <v>0</v>
      </c>
      <c r="I44" s="115">
        <f t="shared" si="9"/>
        <v>0</v>
      </c>
      <c r="K44" s="93">
        <f t="shared" si="0"/>
        <v>0</v>
      </c>
      <c r="L44" s="163" t="e">
        <f t="shared" si="1"/>
        <v>#DIV/0!</v>
      </c>
      <c r="M44" s="102">
        <f t="shared" si="2"/>
        <v>0</v>
      </c>
      <c r="N44" s="173" t="e">
        <f t="shared" si="3"/>
        <v>#DIV/0!</v>
      </c>
      <c r="O44" s="115">
        <f>K44+M44</f>
        <v>0</v>
      </c>
      <c r="P44" s="155" t="e">
        <f t="shared" si="4"/>
        <v>#DIV/0!</v>
      </c>
    </row>
    <row r="45" spans="2:16" s="56" customFormat="1" ht="12" customHeight="1" outlineLevel="2">
      <c r="B45" s="59" t="s">
        <v>41</v>
      </c>
      <c r="C45" s="93">
        <v>0</v>
      </c>
      <c r="D45" s="102">
        <v>0</v>
      </c>
      <c r="E45" s="115">
        <f t="shared" si="7"/>
        <v>0</v>
      </c>
      <c r="F45"/>
      <c r="G45" s="93">
        <v>0</v>
      </c>
      <c r="H45" s="102">
        <v>0</v>
      </c>
      <c r="I45" s="115">
        <f t="shared" si="9"/>
        <v>0</v>
      </c>
      <c r="K45" s="93">
        <f t="shared" si="0"/>
        <v>0</v>
      </c>
      <c r="L45" s="163" t="e">
        <f t="shared" si="1"/>
        <v>#DIV/0!</v>
      </c>
      <c r="M45" s="102">
        <f t="shared" si="2"/>
        <v>0</v>
      </c>
      <c r="N45" s="173" t="e">
        <f t="shared" si="3"/>
        <v>#DIV/0!</v>
      </c>
      <c r="O45" s="115">
        <f>K45+M45</f>
        <v>0</v>
      </c>
      <c r="P45" s="155" t="e">
        <f t="shared" si="4"/>
        <v>#DIV/0!</v>
      </c>
    </row>
    <row r="46" spans="2:16" s="56" customFormat="1" ht="12" customHeight="1" outlineLevel="2">
      <c r="B46" s="59" t="s">
        <v>42</v>
      </c>
      <c r="C46" s="93">
        <v>0</v>
      </c>
      <c r="D46" s="102">
        <v>0</v>
      </c>
      <c r="E46" s="115">
        <f t="shared" si="7"/>
        <v>0</v>
      </c>
      <c r="F46"/>
      <c r="G46" s="93">
        <v>0</v>
      </c>
      <c r="H46" s="102">
        <v>0</v>
      </c>
      <c r="I46" s="115">
        <f t="shared" si="9"/>
        <v>0</v>
      </c>
      <c r="K46" s="93">
        <f t="shared" si="0"/>
        <v>0</v>
      </c>
      <c r="L46" s="163" t="e">
        <f t="shared" si="1"/>
        <v>#DIV/0!</v>
      </c>
      <c r="M46" s="102">
        <f t="shared" si="2"/>
        <v>0</v>
      </c>
      <c r="N46" s="173" t="e">
        <f t="shared" si="3"/>
        <v>#DIV/0!</v>
      </c>
      <c r="O46" s="115">
        <f>K46+M46</f>
        <v>0</v>
      </c>
      <c r="P46" s="155" t="e">
        <f t="shared" si="4"/>
        <v>#DIV/0!</v>
      </c>
    </row>
    <row r="47" spans="2:16" s="55" customFormat="1" ht="19.5" customHeight="1">
      <c r="B47" s="50" t="s">
        <v>96</v>
      </c>
      <c r="C47" s="89">
        <f>SUM(C48:C54)</f>
        <v>0</v>
      </c>
      <c r="D47" s="98">
        <f>SUM(D48:D54)</f>
        <v>0</v>
      </c>
      <c r="E47" s="46">
        <f t="shared" si="7"/>
        <v>0</v>
      </c>
      <c r="F47"/>
      <c r="G47" s="89">
        <f>SUM(G48:G54)</f>
        <v>0</v>
      </c>
      <c r="H47" s="98">
        <f>SUM(H48:H54)</f>
        <v>0</v>
      </c>
      <c r="I47" s="46">
        <f t="shared" si="9"/>
        <v>0</v>
      </c>
      <c r="K47" s="89">
        <f t="shared" si="0"/>
        <v>0</v>
      </c>
      <c r="L47" s="160" t="e">
        <f t="shared" si="1"/>
        <v>#DIV/0!</v>
      </c>
      <c r="M47" s="98">
        <f t="shared" si="2"/>
        <v>0</v>
      </c>
      <c r="N47" s="170" t="e">
        <f t="shared" si="3"/>
        <v>#DIV/0!</v>
      </c>
      <c r="O47" s="46">
        <f>K47+M47</f>
        <v>0</v>
      </c>
      <c r="P47" s="152" t="e">
        <f t="shared" si="4"/>
        <v>#DIV/0!</v>
      </c>
    </row>
    <row r="48" spans="2:16" s="56" customFormat="1" ht="12" customHeight="1" outlineLevel="1">
      <c r="B48" s="58" t="s">
        <v>87</v>
      </c>
      <c r="C48" s="90"/>
      <c r="D48" s="99"/>
      <c r="E48" s="113">
        <f t="shared" si="7"/>
        <v>0</v>
      </c>
      <c r="F48" s="144"/>
      <c r="G48" s="90"/>
      <c r="H48" s="99"/>
      <c r="I48" s="113">
        <f t="shared" si="9"/>
        <v>0</v>
      </c>
      <c r="K48" s="90">
        <f t="shared" si="0"/>
        <v>0</v>
      </c>
      <c r="L48" s="161" t="e">
        <f t="shared" si="1"/>
        <v>#DIV/0!</v>
      </c>
      <c r="M48" s="99">
        <f t="shared" si="2"/>
        <v>0</v>
      </c>
      <c r="N48" s="171" t="e">
        <f t="shared" si="3"/>
        <v>#DIV/0!</v>
      </c>
      <c r="O48" s="113">
        <f>K48+M48</f>
        <v>0</v>
      </c>
      <c r="P48" s="153" t="e">
        <f t="shared" si="4"/>
        <v>#DIV/0!</v>
      </c>
    </row>
    <row r="49" spans="2:16" s="56" customFormat="1" ht="12" customHeight="1" outlineLevel="1">
      <c r="B49" s="59" t="s">
        <v>88</v>
      </c>
      <c r="C49" s="93"/>
      <c r="D49" s="102"/>
      <c r="E49" s="115">
        <f t="shared" si="7"/>
        <v>0</v>
      </c>
      <c r="F49" s="145"/>
      <c r="G49" s="93"/>
      <c r="H49" s="102"/>
      <c r="I49" s="115">
        <f t="shared" si="9"/>
        <v>0</v>
      </c>
      <c r="K49" s="93">
        <f t="shared" si="0"/>
        <v>0</v>
      </c>
      <c r="L49" s="163" t="e">
        <f t="shared" si="1"/>
        <v>#DIV/0!</v>
      </c>
      <c r="M49" s="102">
        <f t="shared" si="2"/>
        <v>0</v>
      </c>
      <c r="N49" s="173" t="e">
        <f t="shared" si="3"/>
        <v>#DIV/0!</v>
      </c>
      <c r="O49" s="115">
        <f>K49+M49</f>
        <v>0</v>
      </c>
      <c r="P49" s="155" t="e">
        <f t="shared" si="4"/>
        <v>#DIV/0!</v>
      </c>
    </row>
    <row r="50" spans="2:16" s="56" customFormat="1" ht="12" customHeight="1" outlineLevel="1">
      <c r="B50" s="59" t="s">
        <v>89</v>
      </c>
      <c r="C50" s="93"/>
      <c r="D50" s="102"/>
      <c r="E50" s="115">
        <f t="shared" si="7"/>
        <v>0</v>
      </c>
      <c r="F50" s="145"/>
      <c r="G50" s="93"/>
      <c r="H50" s="102"/>
      <c r="I50" s="115">
        <f t="shared" si="9"/>
        <v>0</v>
      </c>
      <c r="K50" s="93">
        <f t="shared" si="0"/>
        <v>0</v>
      </c>
      <c r="L50" s="163" t="e">
        <f t="shared" si="1"/>
        <v>#DIV/0!</v>
      </c>
      <c r="M50" s="102">
        <f t="shared" si="2"/>
        <v>0</v>
      </c>
      <c r="N50" s="173" t="e">
        <f t="shared" si="3"/>
        <v>#DIV/0!</v>
      </c>
      <c r="O50" s="115">
        <f>K50+M50</f>
        <v>0</v>
      </c>
      <c r="P50" s="155" t="e">
        <f t="shared" si="4"/>
        <v>#DIV/0!</v>
      </c>
    </row>
    <row r="51" spans="2:16" s="56" customFormat="1" ht="12" customHeight="1" outlineLevel="1">
      <c r="B51" s="59" t="s">
        <v>90</v>
      </c>
      <c r="C51" s="93"/>
      <c r="D51" s="102"/>
      <c r="E51" s="115">
        <f t="shared" si="7"/>
        <v>0</v>
      </c>
      <c r="F51" s="144"/>
      <c r="G51" s="93"/>
      <c r="H51" s="102"/>
      <c r="I51" s="115">
        <f t="shared" si="9"/>
        <v>0</v>
      </c>
      <c r="K51" s="93">
        <f t="shared" si="0"/>
        <v>0</v>
      </c>
      <c r="L51" s="163" t="e">
        <f t="shared" si="1"/>
        <v>#DIV/0!</v>
      </c>
      <c r="M51" s="102">
        <f t="shared" si="2"/>
        <v>0</v>
      </c>
      <c r="N51" s="173" t="e">
        <f t="shared" si="3"/>
        <v>#DIV/0!</v>
      </c>
      <c r="O51" s="115">
        <f>K51+M51</f>
        <v>0</v>
      </c>
      <c r="P51" s="155" t="e">
        <f t="shared" si="4"/>
        <v>#DIV/0!</v>
      </c>
    </row>
    <row r="52" spans="2:16" s="56" customFormat="1" ht="12" customHeight="1" outlineLevel="1">
      <c r="B52" s="59" t="s">
        <v>91</v>
      </c>
      <c r="C52" s="93"/>
      <c r="D52" s="102"/>
      <c r="E52" s="115">
        <f t="shared" si="7"/>
        <v>0</v>
      </c>
      <c r="F52" s="144"/>
      <c r="G52" s="93"/>
      <c r="H52" s="102"/>
      <c r="I52" s="115">
        <f t="shared" si="9"/>
        <v>0</v>
      </c>
      <c r="K52" s="93">
        <f t="shared" si="0"/>
        <v>0</v>
      </c>
      <c r="L52" s="163" t="e">
        <f t="shared" si="1"/>
        <v>#DIV/0!</v>
      </c>
      <c r="M52" s="102">
        <f t="shared" si="2"/>
        <v>0</v>
      </c>
      <c r="N52" s="173" t="e">
        <f t="shared" si="3"/>
        <v>#DIV/0!</v>
      </c>
      <c r="O52" s="115">
        <f>K52+M52</f>
        <v>0</v>
      </c>
      <c r="P52" s="155" t="e">
        <f t="shared" si="4"/>
        <v>#DIV/0!</v>
      </c>
    </row>
    <row r="53" spans="2:16" s="56" customFormat="1" ht="12" customHeight="1" outlineLevel="1">
      <c r="B53" s="59" t="s">
        <v>3</v>
      </c>
      <c r="C53" s="93"/>
      <c r="D53" s="102"/>
      <c r="E53" s="115">
        <f t="shared" si="7"/>
        <v>0</v>
      </c>
      <c r="G53" s="93"/>
      <c r="H53" s="102"/>
      <c r="I53" s="115">
        <f t="shared" si="9"/>
        <v>0</v>
      </c>
      <c r="K53" s="93">
        <f t="shared" si="0"/>
        <v>0</v>
      </c>
      <c r="L53" s="163" t="e">
        <f t="shared" si="1"/>
        <v>#DIV/0!</v>
      </c>
      <c r="M53" s="102">
        <f t="shared" si="2"/>
        <v>0</v>
      </c>
      <c r="N53" s="173" t="e">
        <f t="shared" si="3"/>
        <v>#DIV/0!</v>
      </c>
      <c r="O53" s="115">
        <f>K53+M53</f>
        <v>0</v>
      </c>
      <c r="P53" s="155" t="e">
        <f t="shared" si="4"/>
        <v>#DIV/0!</v>
      </c>
    </row>
    <row r="54" spans="2:16" s="56" customFormat="1" ht="12" customHeight="1" outlineLevel="1">
      <c r="B54" s="59" t="s">
        <v>92</v>
      </c>
      <c r="C54" s="93">
        <v>0</v>
      </c>
      <c r="D54" s="102">
        <v>0</v>
      </c>
      <c r="E54" s="115">
        <f t="shared" si="7"/>
        <v>0</v>
      </c>
      <c r="F54" s="146"/>
      <c r="G54" s="93">
        <v>0</v>
      </c>
      <c r="H54" s="102">
        <v>0</v>
      </c>
      <c r="I54" s="115">
        <f t="shared" si="9"/>
        <v>0</v>
      </c>
      <c r="K54" s="93">
        <f t="shared" si="0"/>
        <v>0</v>
      </c>
      <c r="L54" s="163" t="e">
        <f t="shared" si="1"/>
        <v>#DIV/0!</v>
      </c>
      <c r="M54" s="102">
        <f t="shared" si="2"/>
        <v>0</v>
      </c>
      <c r="N54" s="173" t="e">
        <f t="shared" si="3"/>
        <v>#DIV/0!</v>
      </c>
      <c r="O54" s="115">
        <f>K54+M54</f>
        <v>0</v>
      </c>
      <c r="P54" s="155" t="e">
        <f t="shared" si="4"/>
        <v>#DIV/0!</v>
      </c>
    </row>
    <row r="55" spans="2:16" s="55" customFormat="1" ht="19.5" customHeight="1">
      <c r="B55" s="50" t="s">
        <v>95</v>
      </c>
      <c r="C55" s="89">
        <f>SUM(C56:C57)</f>
        <v>0</v>
      </c>
      <c r="D55" s="98">
        <f>SUM(D56:D57)</f>
        <v>0</v>
      </c>
      <c r="E55" s="46">
        <f t="shared" si="7"/>
        <v>0</v>
      </c>
      <c r="F55" s="146"/>
      <c r="G55" s="89">
        <f>SUM(G56:G57)</f>
        <v>0</v>
      </c>
      <c r="H55" s="98">
        <f>SUM(H56:H57)</f>
        <v>0</v>
      </c>
      <c r="I55" s="46">
        <f t="shared" si="9"/>
        <v>0</v>
      </c>
      <c r="K55" s="89">
        <f t="shared" si="0"/>
        <v>0</v>
      </c>
      <c r="L55" s="160" t="e">
        <f t="shared" si="1"/>
        <v>#DIV/0!</v>
      </c>
      <c r="M55" s="98">
        <f t="shared" si="2"/>
        <v>0</v>
      </c>
      <c r="N55" s="170" t="e">
        <f t="shared" si="3"/>
        <v>#DIV/0!</v>
      </c>
      <c r="O55" s="46">
        <f>K55+M55</f>
        <v>0</v>
      </c>
      <c r="P55" s="152" t="e">
        <f t="shared" si="4"/>
        <v>#DIV/0!</v>
      </c>
    </row>
    <row r="56" spans="2:16" s="56" customFormat="1" ht="12" customHeight="1" outlineLevel="1">
      <c r="B56" s="58" t="s">
        <v>94</v>
      </c>
      <c r="C56" s="90">
        <v>0</v>
      </c>
      <c r="D56" s="99">
        <v>0</v>
      </c>
      <c r="E56" s="113">
        <f t="shared" si="7"/>
        <v>0</v>
      </c>
      <c r="F56" s="146"/>
      <c r="G56" s="90">
        <v>0</v>
      </c>
      <c r="H56" s="99">
        <v>0</v>
      </c>
      <c r="I56" s="113">
        <f t="shared" si="9"/>
        <v>0</v>
      </c>
      <c r="K56" s="90">
        <f t="shared" si="0"/>
        <v>0</v>
      </c>
      <c r="L56" s="161" t="e">
        <f t="shared" si="1"/>
        <v>#DIV/0!</v>
      </c>
      <c r="M56" s="99">
        <f t="shared" si="2"/>
        <v>0</v>
      </c>
      <c r="N56" s="171" t="e">
        <f t="shared" si="3"/>
        <v>#DIV/0!</v>
      </c>
      <c r="O56" s="113">
        <f>K56+M56</f>
        <v>0</v>
      </c>
      <c r="P56" s="153" t="e">
        <f t="shared" si="4"/>
        <v>#DIV/0!</v>
      </c>
    </row>
    <row r="57" spans="2:16" s="56" customFormat="1" ht="12" customHeight="1" outlineLevel="1">
      <c r="B57" s="59" t="s">
        <v>100</v>
      </c>
      <c r="C57" s="93">
        <v>0</v>
      </c>
      <c r="D57" s="102">
        <v>0</v>
      </c>
      <c r="E57" s="115">
        <f t="shared" si="7"/>
        <v>0</v>
      </c>
      <c r="F57" s="146"/>
      <c r="G57" s="93">
        <v>0</v>
      </c>
      <c r="H57" s="102">
        <v>0</v>
      </c>
      <c r="I57" s="115">
        <f t="shared" si="9"/>
        <v>0</v>
      </c>
      <c r="K57" s="93">
        <f t="shared" si="0"/>
        <v>0</v>
      </c>
      <c r="L57" s="163" t="e">
        <f t="shared" si="1"/>
        <v>#DIV/0!</v>
      </c>
      <c r="M57" s="102">
        <f t="shared" si="2"/>
        <v>0</v>
      </c>
      <c r="N57" s="173" t="e">
        <f t="shared" si="3"/>
        <v>#DIV/0!</v>
      </c>
      <c r="O57" s="115">
        <f>K57+M57</f>
        <v>0</v>
      </c>
      <c r="P57" s="155" t="e">
        <f t="shared" si="4"/>
        <v>#DIV/0!</v>
      </c>
    </row>
    <row r="58" spans="6:16" ht="15">
      <c r="F58" s="146"/>
      <c r="G58" s="87"/>
      <c r="H58" s="96"/>
      <c r="I58" s="112"/>
      <c r="K58" s="87"/>
      <c r="L58" s="165"/>
      <c r="M58" s="96"/>
      <c r="N58" s="175"/>
      <c r="O58" s="112"/>
      <c r="P58" s="112"/>
    </row>
    <row r="59" ht="15">
      <c r="F59" s="44"/>
    </row>
  </sheetData>
  <sheetProtection/>
  <printOptions/>
  <pageMargins left="1.1811023622047245" right="0.1968503937007874" top="0.5905511811023623" bottom="0.5905511811023623" header="0.1968503937007874" footer="0.1968503937007874"/>
  <pageSetup fitToHeight="1" fitToWidth="1" horizontalDpi="600" verticalDpi="600" orientation="landscape" paperSize="9" scale="55" r:id="rId1"/>
  <headerFooter alignWithMargins="0">
    <oddHeader>&amp;C&amp;"Arial Cyr,полужирный"&amp;12ЗАО "Русздравпроект"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2007-09-04T07:11:28Z</cp:lastPrinted>
  <dcterms:created xsi:type="dcterms:W3CDTF">2007-01-22T11:37:47Z</dcterms:created>
  <dcterms:modified xsi:type="dcterms:W3CDTF">2009-10-20T16:56:25Z</dcterms:modified>
  <cp:category/>
  <cp:version/>
  <cp:contentType/>
  <cp:contentStatus/>
</cp:coreProperties>
</file>